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customProperty5.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showInkAnnotation="0" codeName="ThisWorkbook" hidePivotFieldList="1" autoCompressPictures="0"/>
  <xr:revisionPtr revIDLastSave="49" documentId="8_{C8771CC8-3E5C-40FC-A1E8-EA0311157ED5}" xr6:coauthVersionLast="47" xr6:coauthVersionMax="47" xr10:uidLastSave="{82198E05-B9F4-4937-AB6A-60A4CC3CAD6F}"/>
  <bookViews>
    <workbookView xWindow="-110" yWindow="-110" windowWidth="25820" windowHeight="15620" tabRatio="804" xr2:uid="{00000000-000D-0000-FFFF-FFFF00000000}"/>
  </bookViews>
  <sheets>
    <sheet name="Introduction" sheetId="13" r:id="rId1"/>
    <sheet name="Prevention" sheetId="1" r:id="rId2"/>
    <sheet name="Detection and response" sheetId="6" r:id="rId3"/>
    <sheet name="Dashboard" sheetId="9" r:id="rId4"/>
    <sheet name="Priority areas" sheetId="17" r:id="rId5"/>
    <sheet name="FCCS structure" sheetId="14" r:id="rId6"/>
    <sheet name="Data" sheetId="16" state="hidden" r:id="rId7"/>
    <sheet name="Copyright" sheetId="19" r:id="rId8"/>
    <sheet name="Drop down" sheetId="18" state="hidden" r:id="rId9"/>
  </sheets>
  <definedNames>
    <definedName name="_xlnm.Print_Area" localSheetId="3">Dashboard!$B$1:$O$35</definedName>
    <definedName name="_xlnm.Print_Area" localSheetId="4">'Priority areas'!$A$1:$F$116</definedName>
    <definedName name="_xlnm.Print_Titles" localSheetId="4">'Priority areas'!$4:$16</definedName>
    <definedName name="Slicer_Fraud_control_attribute1">#N/A</definedName>
    <definedName name="Slicer_Your_entity_s_performance_against_the_assessment_criteria1">#N/A</definedName>
    <definedName name="Slicer_Your_entity_s_performance_against_the_fraud_control_attributes1">#N/A</definedName>
  </definedNames>
  <calcPr calcId="191028"/>
  <pivotCaches>
    <pivotCache cacheId="8" r:id="rId10"/>
  </pivotCaches>
  <extLst>
    <ext xmlns:x14="http://schemas.microsoft.com/office/spreadsheetml/2009/9/main" uri="{BBE1A952-AA13-448e-AADC-164F8A28A991}">
      <x14:slicerCaches>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0" i="6" l="1"/>
  <c r="E30" i="6" s="1"/>
  <c r="D25" i="6"/>
  <c r="D8" i="6"/>
  <c r="D9" i="6"/>
  <c r="D10" i="6"/>
  <c r="D11" i="6"/>
  <c r="D12" i="6"/>
  <c r="D13" i="6"/>
  <c r="D14" i="6"/>
  <c r="D15" i="6"/>
  <c r="D16" i="6"/>
  <c r="D17" i="6"/>
  <c r="D18" i="6"/>
  <c r="D19" i="6"/>
  <c r="D20" i="6"/>
  <c r="D21" i="6"/>
  <c r="D22" i="6"/>
  <c r="D23" i="6"/>
  <c r="D7" i="6"/>
  <c r="D26" i="6" l="1"/>
  <c r="D27" i="6"/>
  <c r="D28" i="6"/>
  <c r="D29" i="6"/>
  <c r="D31" i="6"/>
  <c r="D32" i="6"/>
  <c r="D33" i="6"/>
  <c r="D34" i="6"/>
  <c r="D35" i="6"/>
  <c r="D36" i="6"/>
  <c r="D37" i="6"/>
  <c r="D38" i="6"/>
  <c r="D39" i="6"/>
  <c r="E11" i="6"/>
  <c r="E13" i="6"/>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 i="1"/>
  <c r="E69" i="16" l="1"/>
  <c r="D28" i="9" l="1"/>
  <c r="F28" i="9" s="1"/>
  <c r="G28" i="9" s="1"/>
  <c r="G69" i="16" s="1"/>
  <c r="E74" i="1"/>
  <c r="E205" i="17"/>
  <c r="D205" i="17"/>
  <c r="E204" i="17"/>
  <c r="D204" i="17"/>
  <c r="E203" i="17"/>
  <c r="D203" i="17"/>
  <c r="E202" i="17"/>
  <c r="D202" i="17"/>
  <c r="E201" i="17"/>
  <c r="D201" i="17"/>
  <c r="E200" i="17"/>
  <c r="D200" i="17"/>
  <c r="E199" i="17"/>
  <c r="D199" i="17"/>
  <c r="G198"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G184" i="17"/>
  <c r="E184" i="17"/>
  <c r="D184" i="17"/>
  <c r="G183" i="17"/>
  <c r="E183" i="17"/>
  <c r="D183" i="17"/>
  <c r="G182" i="17"/>
  <c r="E182" i="17"/>
  <c r="D182" i="17"/>
  <c r="G181" i="17"/>
  <c r="E181" i="17"/>
  <c r="D181" i="17"/>
  <c r="G180" i="17"/>
  <c r="F180" i="17"/>
  <c r="E180" i="17"/>
  <c r="D180" i="17"/>
  <c r="G179" i="17"/>
  <c r="F179" i="17"/>
  <c r="E179" i="17"/>
  <c r="D179" i="17"/>
  <c r="G178" i="17"/>
  <c r="E178" i="17"/>
  <c r="D178" i="17"/>
  <c r="E177" i="17"/>
  <c r="D177" i="17"/>
  <c r="E176" i="17"/>
  <c r="D176" i="17"/>
  <c r="E175" i="17"/>
  <c r="D175" i="17"/>
  <c r="E174" i="17"/>
  <c r="D174" i="17"/>
  <c r="G173" i="17"/>
  <c r="F173" i="17"/>
  <c r="E173" i="17"/>
  <c r="D173" i="17"/>
  <c r="G172" i="17"/>
  <c r="E172" i="17"/>
  <c r="D172" i="17"/>
  <c r="G171" i="17"/>
  <c r="E171" i="17"/>
  <c r="D171" i="17"/>
  <c r="G170" i="17"/>
  <c r="E170" i="17"/>
  <c r="D170" i="17"/>
  <c r="G169" i="17"/>
  <c r="E169" i="17"/>
  <c r="D169" i="17"/>
  <c r="G168" i="17"/>
  <c r="F168" i="17"/>
  <c r="E168" i="17"/>
  <c r="D168" i="17"/>
  <c r="G167" i="17"/>
  <c r="E167" i="17"/>
  <c r="D167" i="17"/>
  <c r="G166" i="17"/>
  <c r="E166" i="17"/>
  <c r="D166" i="17"/>
  <c r="G165" i="17"/>
  <c r="F165" i="17"/>
  <c r="E165" i="17"/>
  <c r="D165" i="17"/>
  <c r="G164" i="17"/>
  <c r="E164" i="17"/>
  <c r="D164" i="17"/>
  <c r="G163" i="17"/>
  <c r="E163" i="17"/>
  <c r="D163" i="17"/>
  <c r="G162" i="17"/>
  <c r="E162" i="17"/>
  <c r="D162" i="17"/>
  <c r="G161" i="17"/>
  <c r="E161" i="17"/>
  <c r="D161" i="17"/>
  <c r="G160" i="17"/>
  <c r="E160" i="17"/>
  <c r="D160" i="17"/>
  <c r="G159" i="17"/>
  <c r="E159" i="17"/>
  <c r="D159" i="17"/>
  <c r="E158" i="17"/>
  <c r="D158" i="17"/>
  <c r="E157" i="17"/>
  <c r="D157" i="17"/>
  <c r="E156" i="17"/>
  <c r="D156" i="17"/>
  <c r="E155" i="17"/>
  <c r="D155" i="17"/>
  <c r="G154" i="17"/>
  <c r="E154" i="17"/>
  <c r="D154" i="17"/>
  <c r="G153" i="17"/>
  <c r="E153" i="17"/>
  <c r="D153" i="17"/>
  <c r="G152" i="17"/>
  <c r="E152" i="17"/>
  <c r="D152" i="17"/>
  <c r="G151" i="17"/>
  <c r="E151" i="17"/>
  <c r="D151" i="17"/>
  <c r="G150" i="17"/>
  <c r="E150" i="17"/>
  <c r="D150" i="17"/>
  <c r="G149" i="17"/>
  <c r="E149" i="17"/>
  <c r="D149" i="17"/>
  <c r="G148" i="17"/>
  <c r="E148" i="17"/>
  <c r="D148" i="17"/>
  <c r="G147" i="17"/>
  <c r="E147" i="17"/>
  <c r="D147" i="17"/>
  <c r="G146" i="17"/>
  <c r="E146" i="17"/>
  <c r="D146" i="17"/>
  <c r="G145" i="17"/>
  <c r="E145" i="17"/>
  <c r="D145" i="17"/>
  <c r="G144" i="17"/>
  <c r="E144" i="17"/>
  <c r="D144" i="17"/>
  <c r="G143" i="17"/>
  <c r="F143" i="17"/>
  <c r="E143" i="17"/>
  <c r="D143" i="17"/>
  <c r="G142" i="17"/>
  <c r="F142" i="17"/>
  <c r="E142" i="17"/>
  <c r="D142" i="17"/>
  <c r="G141" i="17"/>
  <c r="E141" i="17"/>
  <c r="D141" i="17"/>
  <c r="G140" i="17"/>
  <c r="E140" i="17"/>
  <c r="D140" i="17"/>
  <c r="E139" i="17"/>
  <c r="D139" i="17"/>
  <c r="E138" i="17"/>
  <c r="D138" i="17"/>
  <c r="E137" i="17"/>
  <c r="D137" i="17"/>
  <c r="E136" i="17"/>
  <c r="D136" i="17"/>
  <c r="G135" i="17"/>
  <c r="E135" i="17"/>
  <c r="D135" i="17"/>
  <c r="G134" i="17"/>
  <c r="E134" i="17"/>
  <c r="D134" i="17"/>
  <c r="G133" i="17"/>
  <c r="E133" i="17"/>
  <c r="D133" i="17"/>
  <c r="G132" i="17"/>
  <c r="E132" i="17"/>
  <c r="D132" i="17"/>
  <c r="G131" i="17"/>
  <c r="E131" i="17"/>
  <c r="D131" i="17"/>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2" i="16"/>
  <c r="D34" i="9"/>
  <c r="F34" i="9" s="1"/>
  <c r="G34" i="9" s="1"/>
  <c r="G101" i="16" s="1"/>
  <c r="D31" i="9"/>
  <c r="D30" i="9"/>
  <c r="D24" i="9"/>
  <c r="Y74" i="1" l="1"/>
  <c r="F69" i="16"/>
  <c r="E35" i="6"/>
  <c r="F97" i="16" s="1"/>
  <c r="E33" i="6"/>
  <c r="F95" i="16" s="1"/>
  <c r="E32" i="6"/>
  <c r="F94" i="16" s="1"/>
  <c r="E31" i="6"/>
  <c r="F93" i="16" s="1"/>
  <c r="E29" i="6"/>
  <c r="F91" i="16" s="1"/>
  <c r="E26" i="6"/>
  <c r="F88" i="16" s="1"/>
  <c r="E16" i="6"/>
  <c r="E15" i="6"/>
  <c r="F78" i="16" s="1"/>
  <c r="E14" i="6"/>
  <c r="F77" i="16" s="1"/>
  <c r="E10" i="6"/>
  <c r="F73" i="16" s="1"/>
  <c r="E9" i="6"/>
  <c r="F72" i="16" s="1"/>
  <c r="E71" i="1"/>
  <c r="E68" i="1"/>
  <c r="E67" i="1"/>
  <c r="E64" i="1"/>
  <c r="E65" i="1"/>
  <c r="E63" i="1"/>
  <c r="E57" i="1"/>
  <c r="F52" i="16" s="1"/>
  <c r="E56" i="1"/>
  <c r="F51" i="16" s="1"/>
  <c r="E55" i="1"/>
  <c r="F50" i="16" s="1"/>
  <c r="E53" i="1"/>
  <c r="F48" i="16" s="1"/>
  <c r="E51" i="1"/>
  <c r="F46" i="16" s="1"/>
  <c r="E49" i="1"/>
  <c r="F44" i="16" s="1"/>
  <c r="E47" i="1"/>
  <c r="E42" i="1"/>
  <c r="E41" i="1"/>
  <c r="E38" i="1"/>
  <c r="E36" i="1"/>
  <c r="E32" i="1"/>
  <c r="E25" i="1"/>
  <c r="E22" i="1"/>
  <c r="E21" i="1"/>
  <c r="E13" i="1"/>
  <c r="F8" i="16" s="1"/>
  <c r="Y25" i="1" l="1"/>
  <c r="F20" i="16"/>
  <c r="Y32" i="1"/>
  <c r="F27" i="16"/>
  <c r="Y68" i="1"/>
  <c r="F63" i="16"/>
  <c r="Y41" i="1"/>
  <c r="F36" i="16"/>
  <c r="Y21" i="1"/>
  <c r="F16" i="16"/>
  <c r="Y22" i="1"/>
  <c r="F17" i="16"/>
  <c r="Y36" i="1"/>
  <c r="F31" i="16"/>
  <c r="Y42" i="1"/>
  <c r="F37" i="16"/>
  <c r="F176" i="17"/>
  <c r="F58" i="16"/>
  <c r="Y47" i="1"/>
  <c r="F42" i="16"/>
  <c r="F60" i="16"/>
  <c r="F177" i="17"/>
  <c r="Y64" i="1"/>
  <c r="F59" i="16"/>
  <c r="Y38" i="1"/>
  <c r="F33" i="16"/>
  <c r="Y67" i="1"/>
  <c r="F62" i="16"/>
  <c r="Y71" i="1"/>
  <c r="F66" i="16"/>
  <c r="F190" i="17"/>
  <c r="F79" i="16"/>
  <c r="F201" i="17"/>
  <c r="F92" i="16"/>
  <c r="W22" i="1"/>
  <c r="W21" i="1"/>
  <c r="W32" i="1"/>
  <c r="W25" i="1"/>
  <c r="E39" i="6" l="1"/>
  <c r="F101" i="16" s="1"/>
  <c r="E7" i="6"/>
  <c r="E66" i="1"/>
  <c r="W66" i="1"/>
  <c r="X66" i="1"/>
  <c r="W67" i="1"/>
  <c r="W64" i="1"/>
  <c r="Y66" i="1" l="1"/>
  <c r="F178" i="17"/>
  <c r="F61" i="16"/>
  <c r="F185" i="17"/>
  <c r="F70" i="16"/>
  <c r="W42" i="1"/>
  <c r="W41" i="1"/>
  <c r="W38" i="1"/>
  <c r="W36" i="1"/>
  <c r="E7" i="1"/>
  <c r="E8" i="1"/>
  <c r="E9" i="1"/>
  <c r="E10" i="1"/>
  <c r="E11" i="1"/>
  <c r="W47" i="1"/>
  <c r="E48" i="1"/>
  <c r="F135" i="17" l="1"/>
  <c r="F6" i="16"/>
  <c r="F164" i="17"/>
  <c r="F43" i="16"/>
  <c r="F5" i="16"/>
  <c r="F134" i="17"/>
  <c r="F133" i="17"/>
  <c r="F4" i="16"/>
  <c r="F3" i="16"/>
  <c r="F132" i="17"/>
  <c r="F131" i="17"/>
  <c r="F2" i="16"/>
  <c r="D29" i="9"/>
  <c r="E12" i="6" l="1"/>
  <c r="E8" i="6"/>
  <c r="F186" i="17" l="1"/>
  <c r="F71" i="16"/>
  <c r="F187" i="17"/>
  <c r="F74" i="16"/>
  <c r="F75" i="16"/>
  <c r="F188" i="17"/>
  <c r="F189" i="17"/>
  <c r="F76" i="16"/>
  <c r="D23" i="9" l="1"/>
  <c r="D18" i="9"/>
  <c r="E59" i="1" l="1"/>
  <c r="W59" i="1"/>
  <c r="E28" i="6"/>
  <c r="F171" i="17" l="1"/>
  <c r="F54" i="16"/>
  <c r="F200" i="17"/>
  <c r="F90" i="16"/>
  <c r="E43" i="1"/>
  <c r="X73" i="1"/>
  <c r="X72" i="1"/>
  <c r="X70" i="1"/>
  <c r="X69" i="1"/>
  <c r="X65" i="1"/>
  <c r="X63" i="1"/>
  <c r="X62" i="1"/>
  <c r="X61" i="1"/>
  <c r="X60" i="1"/>
  <c r="X58" i="1"/>
  <c r="X54" i="1"/>
  <c r="X52" i="1"/>
  <c r="X50" i="1"/>
  <c r="X46" i="1"/>
  <c r="X45" i="1"/>
  <c r="X44" i="1"/>
  <c r="X43" i="1"/>
  <c r="X40" i="1"/>
  <c r="X39" i="1"/>
  <c r="X37" i="1"/>
  <c r="X35" i="1"/>
  <c r="X34" i="1"/>
  <c r="X33" i="1"/>
  <c r="X31" i="1"/>
  <c r="X30" i="1"/>
  <c r="X29" i="1"/>
  <c r="X28" i="1"/>
  <c r="X27" i="1"/>
  <c r="X26" i="1"/>
  <c r="X24" i="1"/>
  <c r="X23" i="1"/>
  <c r="X20" i="1"/>
  <c r="X19" i="1"/>
  <c r="X18" i="1"/>
  <c r="X17" i="1"/>
  <c r="X16" i="1"/>
  <c r="X15" i="1"/>
  <c r="X14" i="1"/>
  <c r="X12" i="1"/>
  <c r="X11" i="1"/>
  <c r="X10" i="1"/>
  <c r="X9" i="1"/>
  <c r="W73" i="1"/>
  <c r="W72" i="1"/>
  <c r="W70" i="1"/>
  <c r="W69" i="1"/>
  <c r="W65" i="1"/>
  <c r="W63" i="1"/>
  <c r="W62" i="1"/>
  <c r="W61" i="1"/>
  <c r="W60" i="1"/>
  <c r="W58" i="1"/>
  <c r="W54" i="1"/>
  <c r="W52" i="1"/>
  <c r="W50" i="1"/>
  <c r="W46" i="1"/>
  <c r="W45" i="1"/>
  <c r="W44" i="1"/>
  <c r="W43" i="1"/>
  <c r="W40" i="1"/>
  <c r="W39" i="1"/>
  <c r="W37" i="1"/>
  <c r="W35" i="1"/>
  <c r="W34" i="1"/>
  <c r="W33" i="1"/>
  <c r="W31" i="1"/>
  <c r="W30" i="1"/>
  <c r="W29" i="1"/>
  <c r="W28" i="1"/>
  <c r="W27" i="1"/>
  <c r="W26" i="1"/>
  <c r="W24" i="1"/>
  <c r="W23" i="1"/>
  <c r="W20" i="1"/>
  <c r="W19" i="1"/>
  <c r="W18" i="1"/>
  <c r="W17" i="1"/>
  <c r="W16" i="1"/>
  <c r="W15" i="1"/>
  <c r="W14" i="1"/>
  <c r="W12" i="1"/>
  <c r="W11" i="1"/>
  <c r="W10" i="1"/>
  <c r="W9" i="1"/>
  <c r="X7" i="1"/>
  <c r="W7" i="1"/>
  <c r="F160" i="17" l="1"/>
  <c r="F38" i="16"/>
  <c r="Y43" i="1"/>
  <c r="D32" i="9"/>
  <c r="D33" i="9"/>
  <c r="F33" i="9" l="1"/>
  <c r="G33" i="9" s="1"/>
  <c r="F32" i="9"/>
  <c r="G32" i="9" s="1"/>
  <c r="F31" i="9"/>
  <c r="G31" i="9" s="1"/>
  <c r="F30" i="9"/>
  <c r="G30" i="9" s="1"/>
  <c r="F29" i="9"/>
  <c r="G29" i="9" s="1"/>
  <c r="D27" i="9"/>
  <c r="F27" i="9" s="1"/>
  <c r="G27" i="9" s="1"/>
  <c r="D26" i="9"/>
  <c r="F26" i="9" s="1"/>
  <c r="G26" i="9" s="1"/>
  <c r="D25" i="9"/>
  <c r="F25" i="9" s="1"/>
  <c r="G25" i="9" s="1"/>
  <c r="F24" i="9"/>
  <c r="G24" i="9" s="1"/>
  <c r="F23" i="9"/>
  <c r="G23" i="9" s="1"/>
  <c r="D22" i="9"/>
  <c r="F22" i="9" s="1"/>
  <c r="G22" i="9" s="1"/>
  <c r="D21" i="9"/>
  <c r="F21" i="9" s="1"/>
  <c r="G21" i="9" s="1"/>
  <c r="D20" i="9"/>
  <c r="F20" i="9" s="1"/>
  <c r="G20" i="9" s="1"/>
  <c r="D19" i="9"/>
  <c r="F19" i="9" s="1"/>
  <c r="G19" i="9" s="1"/>
  <c r="F18" i="9"/>
  <c r="G18" i="9" s="1"/>
  <c r="AQ18" i="9" l="1"/>
  <c r="AQ19" i="9"/>
  <c r="AQ20" i="9"/>
  <c r="G5" i="16"/>
  <c r="G4" i="16"/>
  <c r="G2" i="16"/>
  <c r="G6" i="16"/>
  <c r="G3" i="16"/>
  <c r="Z66" i="1"/>
  <c r="G61" i="16"/>
  <c r="G63" i="16"/>
  <c r="G62" i="16"/>
  <c r="G64" i="16"/>
  <c r="G66" i="16"/>
  <c r="G68" i="16"/>
  <c r="G65" i="16"/>
  <c r="G67" i="16"/>
  <c r="G177" i="17"/>
  <c r="G175" i="17"/>
  <c r="G58" i="16"/>
  <c r="G176" i="17"/>
  <c r="G174" i="17"/>
  <c r="G60" i="16"/>
  <c r="G56" i="16"/>
  <c r="G57" i="16"/>
  <c r="G59" i="16"/>
  <c r="G21" i="16"/>
  <c r="G23" i="16"/>
  <c r="G28" i="16"/>
  <c r="G26" i="16"/>
  <c r="G20" i="16"/>
  <c r="G24" i="16"/>
  <c r="G25" i="16"/>
  <c r="G22" i="16"/>
  <c r="G27" i="16"/>
  <c r="G19" i="16"/>
  <c r="G13" i="16"/>
  <c r="G16" i="16"/>
  <c r="G18" i="16"/>
  <c r="G15" i="16"/>
  <c r="G12" i="16"/>
  <c r="G17" i="16"/>
  <c r="G14" i="16"/>
  <c r="G29" i="16"/>
  <c r="G156" i="17"/>
  <c r="G34" i="16"/>
  <c r="G31" i="16"/>
  <c r="G158" i="17"/>
  <c r="G32" i="16"/>
  <c r="G157" i="17"/>
  <c r="G33" i="16"/>
  <c r="G155" i="17"/>
  <c r="G30" i="16"/>
  <c r="G40" i="16"/>
  <c r="G37" i="16"/>
  <c r="G39" i="16"/>
  <c r="G42" i="16"/>
  <c r="G44" i="16"/>
  <c r="G36" i="16"/>
  <c r="G41" i="16"/>
  <c r="G38" i="16"/>
  <c r="G43" i="16"/>
  <c r="G35" i="16"/>
  <c r="G7" i="16"/>
  <c r="G138" i="17"/>
  <c r="G137" i="17"/>
  <c r="G10" i="16"/>
  <c r="G139" i="17"/>
  <c r="G136" i="17"/>
  <c r="G9" i="16"/>
  <c r="G8" i="16"/>
  <c r="G11" i="16"/>
  <c r="G53" i="16"/>
  <c r="G45" i="16"/>
  <c r="G47" i="16"/>
  <c r="G52" i="16"/>
  <c r="G50" i="16"/>
  <c r="G55" i="16"/>
  <c r="G48" i="16"/>
  <c r="G49" i="16"/>
  <c r="G54" i="16"/>
  <c r="G46" i="16"/>
  <c r="G51" i="16"/>
  <c r="G189" i="17"/>
  <c r="G187" i="17"/>
  <c r="G185" i="17"/>
  <c r="G78" i="16"/>
  <c r="G70" i="16"/>
  <c r="G188" i="17"/>
  <c r="G75" i="16"/>
  <c r="G77" i="16"/>
  <c r="G73" i="16"/>
  <c r="G72" i="16"/>
  <c r="G190" i="17"/>
  <c r="G186" i="17"/>
  <c r="G74" i="16"/>
  <c r="G79" i="16"/>
  <c r="G71" i="16"/>
  <c r="G76" i="16"/>
  <c r="G88" i="16"/>
  <c r="G87" i="16"/>
  <c r="G197" i="17"/>
  <c r="G195" i="17"/>
  <c r="G193" i="17"/>
  <c r="G191" i="17"/>
  <c r="G86" i="16"/>
  <c r="G196" i="17"/>
  <c r="G83" i="16"/>
  <c r="G85" i="16"/>
  <c r="G81" i="16"/>
  <c r="G80" i="16"/>
  <c r="G194" i="17"/>
  <c r="G192" i="17"/>
  <c r="G82" i="16"/>
  <c r="G84" i="16"/>
  <c r="G203" i="17"/>
  <c r="G201" i="17"/>
  <c r="G199" i="17"/>
  <c r="G94" i="16"/>
  <c r="G91" i="16"/>
  <c r="G202" i="17"/>
  <c r="G200" i="17"/>
  <c r="G93" i="16"/>
  <c r="G97" i="16"/>
  <c r="G89" i="16"/>
  <c r="G96" i="16"/>
  <c r="G98" i="16"/>
  <c r="G90" i="16"/>
  <c r="G95" i="16"/>
  <c r="G92" i="16"/>
  <c r="G205" i="17"/>
  <c r="G99" i="16"/>
  <c r="G204" i="17"/>
  <c r="G100" i="16"/>
  <c r="Z72" i="1" l="1"/>
  <c r="Z73" i="1"/>
  <c r="Z69" i="1"/>
  <c r="Z70" i="1"/>
  <c r="Z16" i="1"/>
  <c r="Z12" i="1"/>
  <c r="Z14" i="1"/>
  <c r="Z15" i="1"/>
  <c r="Z60" i="1"/>
  <c r="Z58" i="1"/>
  <c r="Z65" i="1"/>
  <c r="Z62" i="1"/>
  <c r="Z63" i="1"/>
  <c r="Z61" i="1"/>
  <c r="Z10" i="1"/>
  <c r="Z7" i="1"/>
  <c r="Z9" i="1"/>
  <c r="Z11" i="1"/>
  <c r="Z54" i="1"/>
  <c r="Z50" i="1"/>
  <c r="Z52" i="1"/>
  <c r="Z37" i="1"/>
  <c r="Z39" i="1"/>
  <c r="Z34" i="1"/>
  <c r="Z35" i="1"/>
  <c r="Z43" i="1"/>
  <c r="Z45" i="1"/>
  <c r="Z46" i="1"/>
  <c r="Z44" i="1"/>
  <c r="Z40" i="1"/>
  <c r="Z26" i="1"/>
  <c r="Z28" i="1"/>
  <c r="Z33" i="1"/>
  <c r="Z29" i="1"/>
  <c r="Z27" i="1"/>
  <c r="Z30" i="1"/>
  <c r="Z24" i="1"/>
  <c r="Z31" i="1"/>
  <c r="Z17" i="1"/>
  <c r="Z20" i="1"/>
  <c r="Z18" i="1"/>
  <c r="Z23" i="1"/>
  <c r="Z19" i="1"/>
  <c r="AQ21" i="9" l="1"/>
  <c r="AR21" i="9" s="1"/>
  <c r="E31" i="1"/>
  <c r="E27" i="1"/>
  <c r="E15" i="1"/>
  <c r="F138" i="17" l="1"/>
  <c r="F10" i="16"/>
  <c r="F149" i="17"/>
  <c r="F22" i="16"/>
  <c r="F153" i="17"/>
  <c r="F26" i="16"/>
  <c r="Y31" i="1"/>
  <c r="Y27" i="1"/>
  <c r="Y15" i="1"/>
  <c r="Y9" i="1"/>
  <c r="AR18" i="9"/>
  <c r="AR19" i="9"/>
  <c r="AR20" i="9"/>
  <c r="E52" i="1"/>
  <c r="E70" i="1"/>
  <c r="F167" i="17" l="1"/>
  <c r="F47" i="16"/>
  <c r="F182" i="17"/>
  <c r="F65" i="16"/>
  <c r="Y52" i="1"/>
  <c r="Y70" i="1"/>
  <c r="Y63" i="1"/>
  <c r="E34" i="6"/>
  <c r="E38" i="6"/>
  <c r="F205" i="17" l="1"/>
  <c r="F100" i="16"/>
  <c r="F96" i="16"/>
  <c r="F202" i="17"/>
  <c r="E36" i="6"/>
  <c r="E20" i="6"/>
  <c r="E33" i="1"/>
  <c r="F28" i="16" l="1"/>
  <c r="F154" i="17"/>
  <c r="F203" i="17"/>
  <c r="F98" i="16"/>
  <c r="F83" i="16"/>
  <c r="F194" i="17"/>
  <c r="Y33" i="1"/>
  <c r="E37" i="6"/>
  <c r="E27" i="6"/>
  <c r="E25" i="6"/>
  <c r="E23" i="6"/>
  <c r="E22" i="6"/>
  <c r="E21" i="6"/>
  <c r="E18" i="6"/>
  <c r="E19" i="6"/>
  <c r="E17" i="6"/>
  <c r="F81" i="16" l="1"/>
  <c r="F192" i="17"/>
  <c r="F193" i="17"/>
  <c r="F82" i="16"/>
  <c r="F196" i="17"/>
  <c r="F85" i="16"/>
  <c r="F195" i="17"/>
  <c r="F84" i="16"/>
  <c r="F198" i="17"/>
  <c r="F87" i="16"/>
  <c r="F197" i="17"/>
  <c r="F86" i="16"/>
  <c r="F199" i="17"/>
  <c r="F89" i="16"/>
  <c r="F191" i="17"/>
  <c r="F80" i="16"/>
  <c r="F99" i="16"/>
  <c r="F204" i="17"/>
  <c r="E60" i="1"/>
  <c r="E61" i="1"/>
  <c r="E62" i="1"/>
  <c r="E69" i="1"/>
  <c r="E72" i="1"/>
  <c r="E73" i="1"/>
  <c r="E58" i="1"/>
  <c r="F56" i="16" l="1"/>
  <c r="F174" i="17"/>
  <c r="F57" i="16"/>
  <c r="F175" i="17"/>
  <c r="F53" i="16"/>
  <c r="F170" i="17"/>
  <c r="F172" i="17"/>
  <c r="F55" i="16"/>
  <c r="F184" i="17"/>
  <c r="F68" i="16"/>
  <c r="F67" i="16"/>
  <c r="F183" i="17"/>
  <c r="F64" i="16"/>
  <c r="F181" i="17"/>
  <c r="Y69" i="1"/>
  <c r="Y73" i="1"/>
  <c r="Y72" i="1"/>
  <c r="Y65" i="1"/>
  <c r="Y62" i="1"/>
  <c r="Y60" i="1"/>
  <c r="Y61" i="1"/>
  <c r="Y58" i="1"/>
  <c r="E17" i="1"/>
  <c r="E18" i="1"/>
  <c r="E16" i="1"/>
  <c r="F139" i="17" l="1"/>
  <c r="F11" i="16"/>
  <c r="F13" i="16"/>
  <c r="F141" i="17"/>
  <c r="F140" i="17"/>
  <c r="F12" i="16"/>
  <c r="Y18" i="1"/>
  <c r="Y17" i="1"/>
  <c r="Y16" i="1"/>
  <c r="Y10" i="1"/>
  <c r="Y7" i="1"/>
  <c r="E12" i="1" l="1"/>
  <c r="E14" i="1"/>
  <c r="E19" i="1"/>
  <c r="E20" i="1"/>
  <c r="E23" i="1"/>
  <c r="E24" i="1"/>
  <c r="E26" i="1"/>
  <c r="E28" i="1"/>
  <c r="E29" i="1"/>
  <c r="E30" i="1"/>
  <c r="E34" i="1"/>
  <c r="E35" i="1"/>
  <c r="E37" i="1"/>
  <c r="E39" i="1"/>
  <c r="E40" i="1"/>
  <c r="E44" i="1"/>
  <c r="E45" i="1"/>
  <c r="E46" i="1"/>
  <c r="E50" i="1"/>
  <c r="E54" i="1"/>
  <c r="F148" i="17" l="1"/>
  <c r="F21" i="16"/>
  <c r="F34" i="16"/>
  <c r="F158" i="17"/>
  <c r="F147" i="17"/>
  <c r="F19" i="16"/>
  <c r="F159" i="17"/>
  <c r="F35" i="16"/>
  <c r="F169" i="17"/>
  <c r="F49" i="16"/>
  <c r="F18" i="16"/>
  <c r="F146" i="17"/>
  <c r="F144" i="17"/>
  <c r="F14" i="16"/>
  <c r="F157" i="17"/>
  <c r="F32" i="16"/>
  <c r="F30" i="16"/>
  <c r="F156" i="17"/>
  <c r="F145" i="17"/>
  <c r="F15" i="16"/>
  <c r="F45" i="16"/>
  <c r="F166" i="17"/>
  <c r="F29" i="16"/>
  <c r="F155" i="17"/>
  <c r="F163" i="17"/>
  <c r="F41" i="16"/>
  <c r="F152" i="17"/>
  <c r="F25" i="16"/>
  <c r="F40" i="16"/>
  <c r="F162" i="17"/>
  <c r="F24" i="16"/>
  <c r="F151" i="17"/>
  <c r="F9" i="16"/>
  <c r="F137" i="17"/>
  <c r="F161" i="17"/>
  <c r="F39" i="16"/>
  <c r="F150" i="17"/>
  <c r="F23" i="16"/>
  <c r="F136" i="17"/>
  <c r="F7" i="16"/>
  <c r="Y44" i="1"/>
  <c r="Y40" i="1"/>
  <c r="Y45" i="1"/>
  <c r="Y46" i="1"/>
  <c r="Y50" i="1"/>
  <c r="Y54" i="1"/>
  <c r="Y39" i="1"/>
  <c r="Y37" i="1"/>
  <c r="Y35" i="1"/>
  <c r="Y34" i="1"/>
  <c r="Y30" i="1"/>
  <c r="Y29" i="1"/>
  <c r="Y28" i="1"/>
  <c r="Y26" i="1"/>
  <c r="Y24" i="1"/>
  <c r="Y23" i="1"/>
  <c r="Y20" i="1"/>
  <c r="Y19" i="1"/>
  <c r="Y14" i="1"/>
  <c r="Y12" i="1"/>
  <c r="Y11" i="1"/>
</calcChain>
</file>

<file path=xl/sharedStrings.xml><?xml version="1.0" encoding="utf-8"?>
<sst xmlns="http://schemas.openxmlformats.org/spreadsheetml/2006/main" count="1330" uniqueCount="364">
  <si>
    <t>Overview and instructions</t>
  </si>
  <si>
    <r>
      <rPr>
        <b/>
        <sz val="11"/>
        <rFont val="Arial"/>
        <family val="2"/>
      </rPr>
      <t>Background</t>
    </r>
    <r>
      <rPr>
        <sz val="11"/>
        <rFont val="Arial"/>
        <family val="2"/>
      </rPr>
      <t xml:space="preserve">
Since 2012, the Queensland Audit Office has conducted 3 fraud-specific performance audits:</t>
    </r>
  </si>
  <si>
    <r>
      <t xml:space="preserve">* Report 9: 2012–13 </t>
    </r>
    <r>
      <rPr>
        <i/>
        <sz val="11"/>
        <rFont val="Arial"/>
        <family val="2"/>
      </rPr>
      <t>Fraud risk management</t>
    </r>
  </si>
  <si>
    <r>
      <t>* Report 19: 2014–15</t>
    </r>
    <r>
      <rPr>
        <i/>
        <sz val="11"/>
        <rFont val="Arial"/>
        <family val="2"/>
      </rPr>
      <t xml:space="preserve"> Fraud Management in Local Government</t>
    </r>
  </si>
  <si>
    <r>
      <t xml:space="preserve">* Report 6: 2017–18 </t>
    </r>
    <r>
      <rPr>
        <i/>
        <sz val="11"/>
        <rFont val="Arial"/>
        <family val="2"/>
      </rPr>
      <t>Fraud risk management.</t>
    </r>
  </si>
  <si>
    <r>
      <t xml:space="preserve">In these audits, we found that having only policies, plans, and processes in place is not sufficient for public sector entities to combat fraud and corruption and to avoid its high cost. An effective fraud and corruption control system (FCCS) includes an active strategy and effective controls to prevent, detect, and respond to occurrences of fraud or corruption.
Our Report 3: 2019–20 </t>
    </r>
    <r>
      <rPr>
        <i/>
        <sz val="11"/>
        <rFont val="Arial"/>
        <family val="2"/>
      </rPr>
      <t>Managing cyber security risks</t>
    </r>
    <r>
      <rPr>
        <sz val="11"/>
        <rFont val="Arial"/>
        <family val="2"/>
      </rPr>
      <t xml:space="preserve"> also highlighted some critical risks around the protection of information assets and emerging cyber risks that relate to broader fraud and corruption exposures.</t>
    </r>
  </si>
  <si>
    <t>Definitions</t>
  </si>
  <si>
    <r>
      <rPr>
        <sz val="11"/>
        <rFont val="Arial"/>
        <family val="2"/>
      </rPr>
      <t xml:space="preserve">For the purposes of this tool, we use the definitions found in the Australian standard 8001:2021 </t>
    </r>
    <r>
      <rPr>
        <i/>
        <sz val="11"/>
        <rFont val="Arial"/>
        <family val="2"/>
      </rPr>
      <t xml:space="preserve">Fraud and corruption control, </t>
    </r>
    <r>
      <rPr>
        <sz val="11"/>
        <rFont val="Arial"/>
        <family val="2"/>
      </rPr>
      <t>as follows</t>
    </r>
    <r>
      <rPr>
        <i/>
        <sz val="11"/>
        <rFont val="Arial"/>
        <family val="2"/>
      </rPr>
      <t>:</t>
    </r>
    <r>
      <rPr>
        <b/>
        <i/>
        <sz val="11"/>
        <rFont val="Arial"/>
        <family val="2"/>
      </rPr>
      <t xml:space="preserve">
</t>
    </r>
    <r>
      <rPr>
        <i/>
        <sz val="11"/>
        <rFont val="Arial"/>
        <family val="2"/>
      </rPr>
      <t>Fraud</t>
    </r>
    <r>
      <rPr>
        <b/>
        <i/>
        <sz val="11"/>
        <rFont val="Arial"/>
        <family val="2"/>
      </rPr>
      <t xml:space="preserve">
</t>
    </r>
    <r>
      <rPr>
        <sz val="11"/>
        <rFont val="Arial"/>
        <family val="2"/>
      </rPr>
      <t>Dishonest activity causing actual or potential gain or loss to any person or organisation including theft of moneys or other property by persons internal and/or external to the entity and where/or where deception is used at the time, immediately before or immediately following the activity. It includes deliberate falsification, concealment, destruction or use of falsified documentation or the use of information or position for personal financial benefit. The conduct need not represent a breach of the criminal law.</t>
    </r>
    <r>
      <rPr>
        <i/>
        <sz val="11"/>
        <rFont val="Arial"/>
        <family val="2"/>
      </rPr>
      <t xml:space="preserve">
</t>
    </r>
    <r>
      <rPr>
        <b/>
        <i/>
        <sz val="11"/>
        <rFont val="Arial"/>
        <family val="2"/>
      </rPr>
      <t xml:space="preserve">
</t>
    </r>
    <r>
      <rPr>
        <i/>
        <sz val="11"/>
        <rFont val="Arial"/>
        <family val="2"/>
      </rPr>
      <t xml:space="preserve">Corruption
</t>
    </r>
    <r>
      <rPr>
        <sz val="11"/>
        <rFont val="Arial"/>
        <family val="2"/>
      </rPr>
      <t xml:space="preserve">Dishonest activity in which a person associated with an entity (e.g. public servant, contractor) acts contrary to the interests of the entity and abuses their position of trust in order to achieve personal advantage or advantage for another person/organisation. While conduct must be dishonest, similar to fraud the conduct does not need necessarily represent a breach of the law. </t>
    </r>
    <r>
      <rPr>
        <b/>
        <sz val="11"/>
        <rFont val="Arial"/>
        <family val="2"/>
      </rPr>
      <t xml:space="preserve">
Limitation: </t>
    </r>
    <r>
      <rPr>
        <sz val="11"/>
        <rFont val="Arial"/>
        <family val="2"/>
      </rPr>
      <t>this tool addresses both internal fraud and corruption within an entity and that perpetrated on an entity by external parties. It is not intended to address fraud against an individual (e.g. consumer fraud against public officers in their private lives).</t>
    </r>
  </si>
  <si>
    <t>Overview</t>
  </si>
  <si>
    <r>
      <t xml:space="preserve">
We developed this fraud and corruption control self-assessment tool to help public sector entities identify the areas where they can improve their fraud controls. The tool is based on our audit observations and the Australian standard 8001 – 2008 </t>
    </r>
    <r>
      <rPr>
        <i/>
        <sz val="11"/>
        <rFont val="Arial"/>
        <family val="2"/>
      </rPr>
      <t>Fraud and corruption control</t>
    </r>
    <r>
      <rPr>
        <sz val="11"/>
        <rFont val="Arial"/>
        <family val="2"/>
      </rPr>
      <t xml:space="preserve">. This tool has been updated (August 2023) to reflect the revised Australian standard that was published in 2021. Some of the major updates include:
•	New minimum requirements in an entity’s approach to fraud and corruption control (‘should’ is in aspects replaced with ‘shall’).
•	The overall approach now refers to the ‘fraud and corruption control system’, rather than the ‘fraud and corruption control plan’. This is a new and expanded term that is a more holistic approach to how organisations need to think about their control environment. An example of the structure for how a FCCS could be documented can be found on the tab, 'FCCS Structure'. 
•	Updated definitions of fraud and corruption to include dishonest conduct that is not necessarily a breach of the law. 
•	New requirements and guidance on information system security and controlling the risks of external attack (particularly cyber).
•	New requirements and guidance on use of ICT for prevention, detection, and response activities.
•	Updated references and linkages to relevant standards including AS ISO 37002 (whistleblowing) and AS ISO 37001 (anti-bribery). 
</t>
    </r>
    <r>
      <rPr>
        <b/>
        <sz val="11"/>
        <rFont val="Arial"/>
        <family val="2"/>
      </rPr>
      <t xml:space="preserve">
N.B.</t>
    </r>
    <r>
      <rPr>
        <sz val="11"/>
        <rFont val="Arial"/>
        <family val="2"/>
      </rPr>
      <t xml:space="preserve"> While this tool is based on the better practice requirements of the fraud and corruption control standard and QAO's own audit observations, it does not seek to replace the standard and does not incorporate every element found within the standard. </t>
    </r>
  </si>
  <si>
    <t>The self-assessment should be used at an organisation level. You will maximise its value if your assessment is evidence-based. This means you will need to get input from staff in your business areas.</t>
  </si>
  <si>
    <t>For each question, use the drop down to select 'Yes', 'No' or 'Partially'. If you have a high degree of confidence that the answer to a question is 'Yes' for all business areas, select 'Yes'; otherwise, select 'Partially' if it is true for only some business areas or 'No' if it is not true for any business area.</t>
  </si>
  <si>
    <r>
      <t xml:space="preserve">After entering information into the ‘Prevention’ and ‘Detection and response’ areas, the tool displays the overall results in a dashboard. This dashboard highlights areas of strengths and weaknesses in the worksheet. The user can then use the 'Priority areas' worksheet to focus analysis on areas that require improvement.
</t>
    </r>
    <r>
      <rPr>
        <b/>
        <sz val="11"/>
        <rFont val="Arial"/>
        <family val="2"/>
      </rPr>
      <t>N.B.</t>
    </r>
    <r>
      <rPr>
        <sz val="11"/>
        <rFont val="Arial"/>
        <family val="2"/>
      </rPr>
      <t xml:space="preserve"> Not all of the 17 better practice attributes have the same number of assessment criteria. For example, </t>
    </r>
    <r>
      <rPr>
        <i/>
        <sz val="11"/>
        <rFont val="Arial"/>
        <family val="2"/>
      </rPr>
      <t>Responsibility and accountability structures and approaches</t>
    </r>
    <r>
      <rPr>
        <sz val="11"/>
        <rFont val="Arial"/>
        <family val="2"/>
      </rPr>
      <t xml:space="preserve"> has 11 criteria while </t>
    </r>
    <r>
      <rPr>
        <i/>
        <sz val="11"/>
        <rFont val="Arial"/>
        <family val="2"/>
      </rPr>
      <t>insurance</t>
    </r>
    <r>
      <rPr>
        <sz val="11"/>
        <rFont val="Arial"/>
        <family val="2"/>
      </rPr>
      <t xml:space="preserve"> has 2 criteria. For this reason, the attributes are not weighted. Once the tool has been completed, entities are best placed to determine which attributes they would like to enhance for priority focus areas.</t>
    </r>
  </si>
  <si>
    <t>Instructions for use:</t>
  </si>
  <si>
    <t>1. Complete the self-assessment in the 'Prevention' and 'Detection and response' worksheets by using the drop-downs to select 'No', 'Partially', or 'Yes' to each criteria. Use the 'Comments' column to explain self-assessment selection.</t>
  </si>
  <si>
    <t xml:space="preserve">2. Click on the Dashboard tab to view the results of the self-assessment against each fraud and corruption control attribute. </t>
  </si>
  <si>
    <t>3. Click on the ‘Priority areas’ worksheet to filter results by 'Attribute performance' (how the entity scored overall against each attribute) and 'Criteria performance' (how the entity scored itself against each criteria within each attribute). Results can also be filtered by fraud and corruption control attributes.</t>
  </si>
  <si>
    <t>Other useful resources:</t>
  </si>
  <si>
    <r>
      <t xml:space="preserve">Australian Standard 8001:2021 </t>
    </r>
    <r>
      <rPr>
        <i/>
        <sz val="11"/>
        <rFont val="Arial"/>
        <family val="2"/>
      </rPr>
      <t>Fraud and corruption control</t>
    </r>
  </si>
  <si>
    <t>Commonwealth Fraud Prevention Centre, Attorney-General's Department</t>
  </si>
  <si>
    <t>Commonwealth Integrity Maturity Framework (2023), Australian National Anti-Corruption Commission</t>
  </si>
  <si>
    <r>
      <t xml:space="preserve">Australian Standard 31000:2018 </t>
    </r>
    <r>
      <rPr>
        <i/>
        <sz val="11"/>
        <rFont val="Arial"/>
        <family val="2"/>
      </rPr>
      <t>Risk management – Guidelines</t>
    </r>
  </si>
  <si>
    <t>Fraud Control Improvement Toolkit (2015), Audit Office of New South Wales</t>
  </si>
  <si>
    <t>Fraud Control in Australian Government Entities (2011), Australian National Audit Office</t>
  </si>
  <si>
    <r>
      <t xml:space="preserve">Better practice documents referenced in Australian standard 8001:2021 </t>
    </r>
    <r>
      <rPr>
        <b/>
        <i/>
        <sz val="12"/>
        <rFont val="Arial"/>
        <family val="2"/>
      </rPr>
      <t>Fraud and corruption control</t>
    </r>
  </si>
  <si>
    <r>
      <t xml:space="preserve">AS 4811, </t>
    </r>
    <r>
      <rPr>
        <i/>
        <sz val="11"/>
        <rFont val="Arial"/>
        <family val="2"/>
      </rPr>
      <t>Employment screening</t>
    </r>
    <r>
      <rPr>
        <sz val="11"/>
        <rFont val="Arial"/>
        <family val="2"/>
      </rPr>
      <t xml:space="preserve">
AS ISO 31000, </t>
    </r>
    <r>
      <rPr>
        <i/>
        <sz val="11"/>
        <rFont val="Arial"/>
        <family val="2"/>
      </rPr>
      <t>Risk management – Guidelines</t>
    </r>
    <r>
      <rPr>
        <sz val="11"/>
        <rFont val="Arial"/>
        <family val="2"/>
      </rPr>
      <t xml:space="preserve">
AS ISO 37001, </t>
    </r>
    <r>
      <rPr>
        <i/>
        <sz val="11"/>
        <rFont val="Arial"/>
        <family val="2"/>
      </rPr>
      <t>Anti-bribery management systems</t>
    </r>
    <r>
      <rPr>
        <sz val="11"/>
        <rFont val="Arial"/>
        <family val="2"/>
      </rPr>
      <t xml:space="preserve">
AS ISO 37002, </t>
    </r>
    <r>
      <rPr>
        <i/>
        <sz val="11"/>
        <rFont val="Arial"/>
        <family val="2"/>
      </rPr>
      <t>Whistleblowing management systems</t>
    </r>
    <r>
      <rPr>
        <sz val="11"/>
        <rFont val="Arial"/>
        <family val="2"/>
      </rPr>
      <t xml:space="preserve">
AS ISO/IEC 27001, </t>
    </r>
    <r>
      <rPr>
        <i/>
        <sz val="11"/>
        <rFont val="Arial"/>
        <family val="2"/>
      </rPr>
      <t>Information technology – security techniques – information security management systems – requirements</t>
    </r>
    <r>
      <rPr>
        <sz val="11"/>
        <rFont val="Arial"/>
        <family val="2"/>
      </rPr>
      <t xml:space="preserve">
ISO/IEC 27037, </t>
    </r>
    <r>
      <rPr>
        <i/>
        <sz val="11"/>
        <rFont val="Arial"/>
        <family val="2"/>
      </rPr>
      <t>Information technology – security techniques – guidelines for identification, collection, acquisition and preservation of digital evidence</t>
    </r>
    <r>
      <rPr>
        <sz val="11"/>
        <rFont val="Arial"/>
        <family val="2"/>
      </rPr>
      <t xml:space="preserve">
ISO/IEC 27041, </t>
    </r>
    <r>
      <rPr>
        <i/>
        <sz val="11"/>
        <rFont val="Arial"/>
        <family val="2"/>
      </rPr>
      <t>Information technology – security techniques – guidance on assuring suitability and adequacy of event investigative method</t>
    </r>
    <r>
      <rPr>
        <sz val="11"/>
        <rFont val="Arial"/>
        <family val="2"/>
      </rPr>
      <t xml:space="preserve">
ISO/IEC 27042 - </t>
    </r>
    <r>
      <rPr>
        <i/>
        <sz val="11"/>
        <rFont val="Arial"/>
        <family val="2"/>
      </rPr>
      <t>Information technology – security techniques – guidelines for the analysis and interpretation of digital evidence</t>
    </r>
    <r>
      <rPr>
        <sz val="11"/>
        <rFont val="Arial"/>
        <family val="2"/>
      </rPr>
      <t xml:space="preserve">
ISO/IEC 27053 - </t>
    </r>
    <r>
      <rPr>
        <i/>
        <sz val="11"/>
        <rFont val="Arial"/>
        <family val="2"/>
      </rPr>
      <t>Information technology – security techniques – incident investigation principles and processes</t>
    </r>
    <r>
      <rPr>
        <sz val="11"/>
        <rFont val="Arial"/>
        <family val="2"/>
      </rPr>
      <t xml:space="preserve">
ASA 240 </t>
    </r>
    <r>
      <rPr>
        <i/>
        <sz val="11"/>
        <rFont val="Arial"/>
        <family val="2"/>
      </rPr>
      <t>The Auditor's Responsibilities Relating to Fraud in an Audit of a Financial Report issued by the Auditing and Assurance Standards Board</t>
    </r>
    <r>
      <rPr>
        <sz val="11"/>
        <rFont val="Arial"/>
        <family val="2"/>
      </rPr>
      <t xml:space="preserve">
NIST SP 800-61 </t>
    </r>
    <r>
      <rPr>
        <i/>
        <sz val="11"/>
        <rFont val="Arial"/>
        <family val="2"/>
      </rPr>
      <t>Rev.2, Computer Security Incident Handling Guide</t>
    </r>
  </si>
  <si>
    <t>Fraud and corruption control self-assessment for public sector entities</t>
  </si>
  <si>
    <t>Better practice attributes</t>
  </si>
  <si>
    <t>Assessment criteria</t>
  </si>
  <si>
    <t>Self-assessment</t>
  </si>
  <si>
    <t>Result</t>
  </si>
  <si>
    <t>Comments or evidence to support assessment</t>
  </si>
  <si>
    <t>Fraud/corruption prevention</t>
  </si>
  <si>
    <t>Attribute Heading</t>
  </si>
  <si>
    <t>Attribute</t>
  </si>
  <si>
    <t>Criteria</t>
  </si>
  <si>
    <t>Performance</t>
  </si>
  <si>
    <t>Performance1</t>
  </si>
  <si>
    <r>
      <rPr>
        <b/>
        <sz val="12"/>
        <rFont val="Arial"/>
        <family val="2"/>
      </rPr>
      <t>1. Fraud and corruption control system (FCCS)</t>
    </r>
    <r>
      <rPr>
        <sz val="12"/>
        <rFont val="Arial"/>
        <family val="2"/>
      </rPr>
      <t xml:space="preserve">
The fraud and corruption control system (FCCS) seeks to control internal and external fraud and corruption against your entity, and collusion between internal and external collaborators and by organisations/persons purporting to act on your entity's behalf. It establishes your entity's policy as well as an approach that sets clear actions and targets for prevention, detection, and response.
An example of how a FCCS may be structured and documented can be found at the tab, 'FCCS structure'.
</t>
    </r>
  </si>
  <si>
    <t>Your entity has an approved policy to help employees understand what fraud is, your entity's attitude to fraud, and what staff should do if they suspect fraud is being perpetrated.</t>
  </si>
  <si>
    <t>Yes</t>
  </si>
  <si>
    <t>Fraud Control Strategy</t>
  </si>
  <si>
    <t xml:space="preserve">The fraud control strategy is holistic and establishes Your entity's policy as well as a plan that sets clear actions and targets.
</t>
  </si>
  <si>
    <t>Your approach to fraud and corruption control clearly defines the roles and accountabilities of:
- the governing body (e.g. executive officers/board)
- senior management (e.g. senior executive service officers)
- specialist fraud and corruption control officers (e.g. ethical standards officers/fraud control officer)
- line management (e.g. business unit managers)
- all staff.</t>
  </si>
  <si>
    <t>No</t>
  </si>
  <si>
    <t>Your entity has a fraud and corruption control plan. This plan: 
- is tailored to your entity's business requirements and services based on management's understanding of specific risk exposures within its operations
- documents your entity's approach to managing fraud and corruption exposure at both strategic and operational levels
- details how your entity will implement and monitor fraud and corruption prevention, detection, and responsive initiatives, and the officers responsible for implementing those initiatives
- considers any existing fraud and corruption risk policies and procedures
- is approved by your entity's senior executive.</t>
  </si>
  <si>
    <t>Partially</t>
  </si>
  <si>
    <t>Your entity has established a program to monitor the implementation of the fraud and corruption control plan. It outlines the objectives to be achieved, key milestones, and resources. This includes assigning actions to officers to monitor the fraud and corruption control plan's implementation.</t>
  </si>
  <si>
    <t>Your entity acknowledges the fraud and corruption control plan as a living document and reviews and updates it at least once every 2 years to meet the rapidly changing business environment.</t>
  </si>
  <si>
    <r>
      <rPr>
        <b/>
        <sz val="12"/>
        <rFont val="Arial"/>
        <family val="2"/>
      </rPr>
      <t>2.</t>
    </r>
    <r>
      <rPr>
        <sz val="12"/>
        <rFont val="Arial"/>
        <family val="2"/>
      </rPr>
      <t xml:space="preserve"> </t>
    </r>
    <r>
      <rPr>
        <b/>
        <sz val="12"/>
        <rFont val="Arial"/>
        <family val="2"/>
      </rPr>
      <t>Senior management commitment</t>
    </r>
    <r>
      <rPr>
        <sz val="12"/>
        <rFont val="Arial"/>
        <family val="2"/>
      </rPr>
      <t xml:space="preserve"> 
The governing body (e.g. director-general, board) and senior management (e.g. SES officers) are committed to establishing fraud control expectations and to sustain momentum for planned activities.
</t>
    </r>
  </si>
  <si>
    <t>Your governing body accepts overall accountability for controlling fraud and corruption risks, acknowledges fraud and corruption as a serious risk, is aware of the organisation's exposures, and demonstrates a high level of commitment to controlling fraud and corruption.</t>
  </si>
  <si>
    <t>Senior Management Commitment</t>
  </si>
  <si>
    <t xml:space="preserve">Senior management is committed to establishing fraud control expectations and to sustain momentum for planned activities.
</t>
  </si>
  <si>
    <t>Senior management is aware of fraud and corruption exposures and adequately understands their role in control of the exposures.</t>
  </si>
  <si>
    <t>Your entity has assigned accountability to a senior officer for fraud and corruption control.</t>
  </si>
  <si>
    <t xml:space="preserve">Your entity has a committee responsible for ensuring that fraud and corruption control outcomes are delivered and that resources for fraud risk management are coordinated effectively.
</t>
  </si>
  <si>
    <t>Management provides adequate resources to implement the planned fraud/corruption control initiatives outlined in the fraud and corruption control plan.</t>
  </si>
  <si>
    <r>
      <rPr>
        <b/>
        <sz val="12"/>
        <rFont val="Arial"/>
        <family val="2"/>
      </rPr>
      <t xml:space="preserve">3. Integrity framework </t>
    </r>
    <r>
      <rPr>
        <sz val="12"/>
        <rFont val="Arial"/>
        <family val="2"/>
      </rPr>
      <t xml:space="preserve">
Your entity's integrity framework includes the fundamental elements:
- The governing body and senior management show observable adherence to the integrity framework
- The governing body has a statement of commitment to establish, maintain, and actively promote the integrity environment
- There is a code of conduct/ethics
- A senior person has responsibility for implementing and monitoring the integrity initiatives
- There is a senior-level committee appointed to oversee the integrity framework
- Implementation of the integrity framework uses a risk-based approach outlined in AS ISO 31000 (Risk management).
</t>
    </r>
  </si>
  <si>
    <t>Your entity has developed and delivered a code of conduct and ethics awareness and education program.</t>
  </si>
  <si>
    <t>Ethical Framework</t>
  </si>
  <si>
    <t xml:space="preserve">An ethical framework incorporating the code of conduct and ethics and integrity documentation is central to establishing a culture that resists fraud.
</t>
  </si>
  <si>
    <t>Your entity has communicated its code of conduct to all staff and external stakeholders and made it accessible via its intranet/website.</t>
  </si>
  <si>
    <t>There are visible and overt examples of senior management's commitment to an ethical culture.</t>
  </si>
  <si>
    <t>Senior management regularly assesses your entity's ethical culture (e.g. staff surveys).</t>
  </si>
  <si>
    <t>Gifts and benefits – your entity:
- has a policy on gifts, benefits, hospitality, donations, and similar benefits
- maintains records of and monitors these benefits
- maintains records of actions taken if there is a breach of the policy
- includes information about the policy and managing these benefits in relevant training programs (e.g. code of conduct training)
- annually reviews compliance with the policy.</t>
  </si>
  <si>
    <t xml:space="preserve">Your entity has a conflict of interest policy which requires employees to complete a conflict of interest declaration if:
- they have a delegated power 
- they have a duty/function in which private interests can affect their public duties
- there is the perception of conflict.
For conflicts of interest, your entity: 
- maintains records of relevant business, financial, family, political, or personal interests of staff that could conflict with their organisation-wide duties and actions to avoid, eliminate, or manage any perceived, potential, or actual conflicts
- requires management to monitor and actively manage risks posed by conflicts of interest
- seeks to identify concealed conflicts of interest as part of its fraud and corruption detection program
- treats a failure to disclose or properly manage a conflict of interest as a potential disciplinary matter.
The policy also requires contractors or consultants engaged in a role where there is the potential for a conflict of interest to arise (such as selection of major tenders) to declare their conflict of direct or indirect interest. </t>
  </si>
  <si>
    <t>Your entity includes ethical considerations in all staff performance reviews.</t>
  </si>
  <si>
    <r>
      <rPr>
        <b/>
        <sz val="12"/>
        <rFont val="Arial"/>
        <family val="2"/>
      </rPr>
      <t>4.</t>
    </r>
    <r>
      <rPr>
        <sz val="12"/>
        <rFont val="Arial"/>
        <family val="2"/>
      </rPr>
      <t xml:space="preserve"> </t>
    </r>
    <r>
      <rPr>
        <b/>
        <sz val="12"/>
        <rFont val="Arial"/>
        <family val="2"/>
      </rPr>
      <t>Fraud and corruption awareness, education, and training</t>
    </r>
    <r>
      <rPr>
        <sz val="12"/>
        <rFont val="Arial"/>
        <family val="2"/>
      </rPr>
      <t xml:space="preserve"> 
Awareness initiatives contribute to staff and third party alertness to fraud/corruption and their ability to identify and report it.
</t>
    </r>
  </si>
  <si>
    <t xml:space="preserve">Your entity has a clear definition of fraud and corruption and has:
-  documented the definition in the fraud and corruption control plan
-  clearly communicated the definition to all staff
-  made it accessible for all staff and third parties. </t>
  </si>
  <si>
    <t>Fraud awareness</t>
  </si>
  <si>
    <t xml:space="preserve">Awareness initiatives contribute to staff and third party alertness to fraud/corruption and their ability to identify and report it.
</t>
  </si>
  <si>
    <t>Code of conduct training is mandatory for all staff upon commencement of their employment.</t>
  </si>
  <si>
    <t xml:space="preserve">Your entity regularly communicates its commitment to combat fraud and corruption to all staff (e.g. through staff bulletins, emails on fraud awareness, staff notice board, brochures, screensavers, discussion in team meetings). </t>
  </si>
  <si>
    <t>Your entity's induction training program includes a session on fraud/corruption awareness and code of conduct.</t>
  </si>
  <si>
    <t>Management ensures staff are aware of the types of behaviour that constitutes fraud and corruption i.e. fraud red flags.</t>
  </si>
  <si>
    <t>Staff understand how to report suspicions of fraud/corruption and are encouraged to do so (if required).</t>
  </si>
  <si>
    <t>Management provides regular fraud/corruption risk awareness training to all staff members appropriate to their level of responsibility and risk exposure. This includes staff with responsibilities for dealing with third parties.</t>
  </si>
  <si>
    <t>Your entity keeps a staff training register and monitors it to ensure all staff complete fraud and corruption training on an ongoing basis.</t>
  </si>
  <si>
    <t>Your entity delivers ongoing ethics training to all staff (training held at least every 2 years).</t>
  </si>
  <si>
    <t>Your entity communicates its commitment to combat fraud and corruption to external stakeholders through various means. For example: on your entity's website, in the annual report, declarations in general terms and conditions of business dealings, and declarations in 'requests for tender' or similar invitations.</t>
  </si>
  <si>
    <r>
      <rPr>
        <b/>
        <sz val="12"/>
        <rFont val="Arial"/>
        <family val="2"/>
      </rPr>
      <t xml:space="preserve">5. Fraud and corruption risk assessment  </t>
    </r>
    <r>
      <rPr>
        <sz val="12"/>
        <rFont val="Arial"/>
        <family val="2"/>
      </rPr>
      <t xml:space="preserve">
Your entity applies the risk management principles and process set out in AS ISO 31000:2018 in managing fraud and corruption risk, comprising:
- communication and consultation
- scope, context, and criteria
- risk assessment
- risk treatment
- monitoring and review
- recording and reporting.
Refer to QAO tool, </t>
    </r>
    <r>
      <rPr>
        <i/>
        <sz val="12"/>
        <rFont val="Arial"/>
        <family val="2"/>
      </rPr>
      <t xml:space="preserve">Fraud risk assessment and planning model, </t>
    </r>
    <r>
      <rPr>
        <sz val="12"/>
        <rFont val="Arial"/>
        <family val="2"/>
      </rPr>
      <t xml:space="preserve">available at www.qao.qld.gov.au </t>
    </r>
  </si>
  <si>
    <t>Senior management identifies emerging risks and threats by conducting a fraud/corruption risk assessment at least every 2 years. Your entity undertakes more regular reviews for areas of greater risk.</t>
  </si>
  <si>
    <t>Fraud risk assessment</t>
  </si>
  <si>
    <t xml:space="preserve">Fraud/corruption risk assessments identify weaknesses in controls and enable Your entity to focus detection resources to high risk areas.
</t>
  </si>
  <si>
    <t>Management documents identified risks, risk ratings, and treatments in fraud/corruption risk registers as part of your entity's risk management framework. Management regularly monitors and reviews the risks and escalates them where necessary.</t>
  </si>
  <si>
    <t>Management conducts proactive fraud and corruption risk assessments for significant investments, major new programs where the initiative is novel or untried, or where remuneration is tied to performance targets or indicators (e.g. emergency funding, new grants programs, at-risk financial component of executive remuneration).</t>
  </si>
  <si>
    <t>Management use results of fraud/corruption risk assessments to improve internal controls.</t>
  </si>
  <si>
    <t xml:space="preserve">Your entity continuously assesses its exposure to technology-enabled fraud and leverages its established information security management system/framework (ISMS). </t>
  </si>
  <si>
    <t>Management prioritises areas with emerging risks and threats, as identified through fraud risk assessments, to develop fraud/corruption prevention and detection methods (e.g. targeted data analytics).</t>
  </si>
  <si>
    <r>
      <rPr>
        <b/>
        <sz val="12"/>
        <rFont val="Arial"/>
        <family val="2"/>
      </rPr>
      <t>6. Internal controls and record keeping</t>
    </r>
    <r>
      <rPr>
        <sz val="12"/>
        <rFont val="Arial"/>
        <family val="2"/>
      </rPr>
      <t xml:space="preserve">
Internal controls specifically address the identified fraud and corruption risks and management conducts regular reviews – including 'pressure testing' – to ensure controls are effective.
Refer to QAO </t>
    </r>
    <r>
      <rPr>
        <i/>
        <sz val="12"/>
        <rFont val="Arial"/>
        <family val="2"/>
      </rPr>
      <t xml:space="preserve">Annual internal control assessment tool </t>
    </r>
    <r>
      <rPr>
        <sz val="12"/>
        <rFont val="Arial"/>
        <family val="2"/>
      </rPr>
      <t>and</t>
    </r>
    <r>
      <rPr>
        <i/>
        <sz val="12"/>
        <rFont val="Arial"/>
        <family val="2"/>
      </rPr>
      <t xml:space="preserve"> Internal controls</t>
    </r>
    <r>
      <rPr>
        <sz val="12"/>
        <rFont val="Arial"/>
        <family val="2"/>
      </rPr>
      <t xml:space="preserve"> fact sheet</t>
    </r>
    <r>
      <rPr>
        <i/>
        <sz val="12"/>
        <rFont val="Arial"/>
        <family val="2"/>
      </rPr>
      <t xml:space="preserve">, </t>
    </r>
    <r>
      <rPr>
        <sz val="12"/>
        <rFont val="Arial"/>
        <family val="2"/>
      </rPr>
      <t xml:space="preserve">available at www.qao.qld.gov.au 
</t>
    </r>
    <r>
      <rPr>
        <i/>
        <sz val="12"/>
        <rFont val="Arial"/>
        <family val="2"/>
      </rPr>
      <t>'Pressure testing' is the implementation of procedures aimed at assessing the operating effectiveness of internal controls.</t>
    </r>
    <r>
      <rPr>
        <sz val="12"/>
        <rFont val="Arial"/>
        <family val="2"/>
      </rPr>
      <t xml:space="preserve">
</t>
    </r>
  </si>
  <si>
    <t xml:space="preserve">Management has documented internal control policy and procedures, updates them regularly, and clearly communicates them to relevant staff.  </t>
  </si>
  <si>
    <t>Internal controls</t>
  </si>
  <si>
    <t xml:space="preserve">Internal controls specifically address the identified fraud/corruption risk and management conduct regular reviews, particularly in times of rapid organisational change.
</t>
  </si>
  <si>
    <t>Your entity has implemented an information security management system in accordance with AS ISO 27001.</t>
  </si>
  <si>
    <t xml:space="preserve">Your entity has policies, procedures, and systems that require personnel to maintain accurate and complete records of business activity, and which sets out mechanisms for identifying and protecting confidential information. </t>
  </si>
  <si>
    <t>Management has matched internal controls to specific risks for business operations.</t>
  </si>
  <si>
    <t xml:space="preserve">Management regularly reviews the effectiveness of internal controls.  </t>
  </si>
  <si>
    <t>Segregation of duties – management has implemented mitigating controls where segregation of duties are not possible to apply.</t>
  </si>
  <si>
    <t xml:space="preserve">Management reassesses the adequacy of internal controls and improves them where necessary when fraudulent or corrupt activity has been detected. </t>
  </si>
  <si>
    <t>All remedial action in response to a fraud or corruption event is reported to your audit and risk committee, which shall be responsible for ensuring all remedial action has been implemented.</t>
  </si>
  <si>
    <t>Management has assessed the adequacy of the internal control environment where there has been rapid organisational changes or new functions created.</t>
  </si>
  <si>
    <t>Your entity conducts 'pressure testing' of the fraud and corruption controls to assess their operating effectiveness (e.g. deliberate submission of false invoice, change of bank account details) and any weak or failed controls are remediated. N.B. Pressure testing requires careful design and governance to ensure there is no actual financial loss and decision-making accountabilities are clear.</t>
  </si>
  <si>
    <r>
      <rPr>
        <b/>
        <sz val="12"/>
        <rFont val="Arial"/>
        <family val="2"/>
      </rPr>
      <t>7. Responsibility and accountability structures and approaches</t>
    </r>
    <r>
      <rPr>
        <sz val="12"/>
        <rFont val="Arial"/>
        <family val="2"/>
      </rPr>
      <t xml:space="preserve">
Line managers set the tone within their teams and communicate to staff the importance of fraud/corruption prevention, detection, and response.
There is clarity in the roles performed by staff and teams responsible for fraud and corruption management and these staff are accountable for implementation of the fraud and corruption control plan.
</t>
    </r>
    <r>
      <rPr>
        <b/>
        <sz val="12"/>
        <rFont val="Arial"/>
        <family val="2"/>
      </rPr>
      <t xml:space="preserve">N.B. External audit is not considered to be a part of the </t>
    </r>
    <r>
      <rPr>
        <b/>
        <i/>
        <sz val="12"/>
        <rFont val="Arial"/>
        <family val="2"/>
      </rPr>
      <t>3 lines of defence</t>
    </r>
    <r>
      <rPr>
        <b/>
        <sz val="12"/>
        <rFont val="Arial"/>
        <family val="2"/>
      </rPr>
      <t xml:space="preserve"> model (3LOD) as its focus is on the risk of material misstatement in the financial statements, rather than lower-level operational fraud. </t>
    </r>
    <r>
      <rPr>
        <sz val="12"/>
        <rFont val="Arial"/>
        <family val="2"/>
      </rPr>
      <t xml:space="preserve">
</t>
    </r>
  </si>
  <si>
    <t xml:space="preserve">Line managers are aware of their mandatory accountability for the prevention and detection of fraud and corruption and for promptly reporting matters that come to their attention. </t>
  </si>
  <si>
    <t>Line manager responsibility</t>
  </si>
  <si>
    <t xml:space="preserve">Line managers set the tone within their teams and communicate to staff the importance of fraud/corruption prevention, detection and response.
</t>
  </si>
  <si>
    <t>Your entity ensures that top management has an adequate understanding of their role in the control of your entity's fraud and corruption exposures and an awareness of your entity's fraud and corruption exposures (e.g. regular provision of current and emerging fraud risks and their controls at executive/board meetings).</t>
  </si>
  <si>
    <t>Line managers receive appropriate fraud and corruption control training.</t>
  </si>
  <si>
    <t>Your entity ensures that line management is fully aware that managing fraud and corruption is as much part of their responsibility as managing other types of enterprise risk, and that preventing and detecting fraud and corruption is specified in line management position descriptions where appropriate.</t>
  </si>
  <si>
    <t>Line managers hold regular discussions with staff about ethical dilemmas that include fraud case studies.</t>
  </si>
  <si>
    <t>Your entity's governing body and/or audit committee discusses with the auditor the audit procedures that will be performed during the audit aimed at detecting material misstatements in your entity's financial statements due to fraud.</t>
  </si>
  <si>
    <t xml:space="preserve"> Leveraging the external audit function – your entity takes a proactive approach to fraud detection including:
- informing the auditor of your entity's detection philosophy and the importance placed on fraud detection as part of the audit
- aiding the auditor to enable a more comprehensive examination of fraud and corruption issues
- an internal consideration of fraud risk factors as defined in ASA 240.
</t>
  </si>
  <si>
    <t>Your entity communicates to management of discrete business units, particularly business units that are geographically remote to your entity's core business functions, that they are accountable for fraud and corruption control within their business unit.</t>
  </si>
  <si>
    <t>Your entity sets clear accountabilities to implement all aspects of the fraud and corruption control plan across your entity's operations and has documented roles and accountabilities within the fraud and corruption control plan, i.e.:
- chief executive officer/director-general etc.
- executive management
- board
- fraud control officer
- risk management officer
- all employees
- contractors
- internal audit
- external audit.</t>
  </si>
  <si>
    <t>Responsibility structures</t>
  </si>
  <si>
    <t xml:space="preserve">There is clarity in the roles performed by staff responsible for fraud and corruption management and these staff are accountable for implementation of the fraud and corruption control plan.
</t>
  </si>
  <si>
    <t>Your fraud control officer has the appropriate skills and experience to effectively implement, monitor, and review the fraud and corruption control plan.</t>
  </si>
  <si>
    <t>The fraud control officer monitors the performance of staff responsible for implementing various activities within the fraud and corruption control plan.</t>
  </si>
  <si>
    <r>
      <rPr>
        <b/>
        <sz val="12"/>
        <rFont val="Arial"/>
        <family val="2"/>
      </rPr>
      <t>8.</t>
    </r>
    <r>
      <rPr>
        <sz val="12"/>
        <rFont val="Arial"/>
        <family val="2"/>
      </rPr>
      <t xml:space="preserve"> </t>
    </r>
    <r>
      <rPr>
        <b/>
        <sz val="12"/>
        <rFont val="Arial"/>
        <family val="2"/>
      </rPr>
      <t xml:space="preserve">Internal audit 
</t>
    </r>
    <r>
      <rPr>
        <sz val="12"/>
        <rFont val="Arial"/>
        <family val="2"/>
      </rPr>
      <t xml:space="preserve">Internal audit tests the effectiveness of fraud controls and ensures exposures to fraud are limited. 
</t>
    </r>
  </si>
  <si>
    <t>Your entity appropriately resources its internal audit function and ensures it has access to executive management and the audit committee.</t>
  </si>
  <si>
    <t>Internal audit</t>
  </si>
  <si>
    <t xml:space="preserve">Internal audit tests the effectiveness of fraud controls and ensures exposures to fraud are limited. 
</t>
  </si>
  <si>
    <t>Internal audit has the knowledge to identify indicators of potential fraud and plays a role in the prevention and detection of fraud/corruption by assessing adherence to internal control systems and compliance with the fraud and corruption control plan.</t>
  </si>
  <si>
    <t>Internal audit conducts audits of the fraud risks registers and uses audit findings to inform and improve the fraud control strategy.</t>
  </si>
  <si>
    <t>Planning for and delivery of internal audit projects includes consideration of:
- significant fraud risks during development of the 'audit universe', during audit planning and performing individual audit projects
- ensuring appropriate mitigation strategies that align with your entity's risk appetite are in place and operating 
- changes to the level of fraud risk are identified and communicated promptly to management (e.g. where an audit identifies emerging fraud risks in a new program).</t>
  </si>
  <si>
    <t>Internal audit uses data analytics and/or continuous control monitoring to assist management with fraud/corruption detection.</t>
  </si>
  <si>
    <t>Do we need a section on External audit??</t>
  </si>
  <si>
    <r>
      <rPr>
        <b/>
        <sz val="12"/>
        <rFont val="Arial"/>
        <family val="2"/>
      </rPr>
      <t xml:space="preserve">9. Workforce screening </t>
    </r>
    <r>
      <rPr>
        <sz val="12"/>
        <rFont val="Arial"/>
        <family val="2"/>
      </rPr>
      <t xml:space="preserve">
Your entity limits the potential for fraud/corruption by employees by ensuring that prospective staff meet your entity's ethical profile and integrity expectations.
Refer AS 4811, </t>
    </r>
    <r>
      <rPr>
        <i/>
        <sz val="12"/>
        <rFont val="Arial"/>
        <family val="2"/>
      </rPr>
      <t>Employment screening</t>
    </r>
    <r>
      <rPr>
        <sz val="12"/>
        <rFont val="Arial"/>
        <family val="2"/>
      </rPr>
      <t xml:space="preserve">
</t>
    </r>
  </si>
  <si>
    <t>Your entity conducts workforce screening in accordance with AS 4811 (e.g. criminal history and disciplinary checks on prospective employees).</t>
  </si>
  <si>
    <t>Employment screening</t>
  </si>
  <si>
    <t xml:space="preserve">Your entity limits the potential for fraud/corruption by employees by ensuring that prospective staff meet Your entity's ethical profile.
</t>
  </si>
  <si>
    <t xml:space="preserve">Your entity's workforce screening covers:
- before appointment, reference and qualifications checks on prospective employees 
- upon promotion or change of employment circumstances, particularly if promotion is to a senior position or to a position involving a higher risk of fraud/corruption (e.g. significant financial delegations, procurement sign-off)
- prior to the completion of the probationary period. </t>
  </si>
  <si>
    <t xml:space="preserve">Your entity conducts regular reviews of higher-risk positions and requires notifications of significant changes in personal circumstances (e.g. charged with criminal offences, bankruptcy). </t>
  </si>
  <si>
    <r>
      <rPr>
        <b/>
        <sz val="12"/>
        <rFont val="Arial"/>
        <family val="2"/>
      </rPr>
      <t xml:space="preserve">10. Business associates – screening and ongoing management </t>
    </r>
    <r>
      <rPr>
        <sz val="12"/>
        <rFont val="Arial"/>
        <family val="2"/>
      </rPr>
      <t xml:space="preserve">
Your entity ensures the integrity of new and ongoing business associates, including considering any available information that creates risks to their or your entity's integrity.
</t>
    </r>
  </si>
  <si>
    <t>Your entity has a policy and/or procedure that requires business associates to disclose actual, potential, or perceived conflicts of interest as part of any ongoing or future engagement (e.g. it may be a mandatory requirement during your entity's tender/procurement process for business associates to declare any relationships with your employees or previous employment with your entity).</t>
  </si>
  <si>
    <t>Third party due diligence</t>
  </si>
  <si>
    <t xml:space="preserve">Your entity conducts due diligence to protect itself from external parties that could potentially damage its reputation.
</t>
  </si>
  <si>
    <t>Your entity conducts integrity due diligence checks on new business associates and periodically confirms the bona fides of ongoing business associates (e.g. reference and credit checks). Based on your due diligence and risk assessment, you require business associates to adopt a FCCS that confirms the relevant standards or required aspects of it.</t>
  </si>
  <si>
    <t>Your entity's fraud and corruption risk assessment considers your entity's relationships with business associates including in its transactions, projects, and activities (e.g. where an external provider delivers public services, such as health, aged care, or disability services, on your entity's behalf under a contract).</t>
  </si>
  <si>
    <t xml:space="preserve">Your entity alerts third parties and external service providers of its code of conduct and any other fraud/corruption-related guidance materials. </t>
  </si>
  <si>
    <t>Your entity conducts due diligence checks on potential third parties and suppliers including reference and finance checks.</t>
  </si>
  <si>
    <r>
      <rPr>
        <b/>
        <sz val="12"/>
        <rFont val="Arial"/>
        <family val="2"/>
      </rPr>
      <t>11. Physical security</t>
    </r>
    <r>
      <rPr>
        <sz val="12"/>
        <rFont val="Arial"/>
        <family val="2"/>
      </rPr>
      <t xml:space="preserve">
Assets such as plant, equipment, and inventory can present significant value to your entity. Physical security not only reduces the risk of theft of tangible items but is also an important step to minimise cyber security risks through direct connections to IT infrastructure. </t>
    </r>
  </si>
  <si>
    <t xml:space="preserve">Your entity considers the physical security risks to your tangible items and access to infrastructure. These measures include:
- perimeter security
- access and egress controls
- passwords
- locks
- gates
- fences
- alarms
- video surveillance.
</t>
  </si>
  <si>
    <t>re-hide</t>
  </si>
  <si>
    <t>Fraud and corruption control attribute</t>
  </si>
  <si>
    <t>Fraud/corruption detection and reporting</t>
  </si>
  <si>
    <r>
      <rPr>
        <b/>
        <sz val="12"/>
        <rFont val="Arial"/>
        <family val="2"/>
      </rPr>
      <t xml:space="preserve">12. Fraud/corruption detection program </t>
    </r>
    <r>
      <rPr>
        <sz val="12"/>
        <rFont val="Arial"/>
        <family val="2"/>
      </rPr>
      <t xml:space="preserve">
Your entity uses a range of both proactive and reactive measures to detect fraud and corruption against or by your entity, based on your assessed exposure to fraud and corruption risks.
Your entity includes the concept of 'disruption' as part of its suite of potential responses to fraud and corruption. This approach is useful where investigation of fraud is unlikely to identify the parties or perpetrators involved but your entity can take steps to disrupt the activity, for example by increasing post-transactional reviews/audit activity, applying more rigorous controls, or closing down the activity itself (e.g. discontinuing a program). 
</t>
    </r>
  </si>
  <si>
    <t>Your entity prioritises its detection program by identifying services and business functions susceptible to fraud/corruption based on fraud risk assessments.</t>
  </si>
  <si>
    <t xml:space="preserve">Post transactional review
Your entity has a program for detection of fraud and corruption events by post transactional review that is appropriate for your entity's assessed fraud and corruption exposures (e.g. transaction types assessed as higher risk have more rigorous review than lower-risk and lower-volume transactions). </t>
  </si>
  <si>
    <t>Analysis of management accounting reports
Your entity has a program for detection of fraud and corruption events by analysis of management accounting reports that is appropriate for your entity's assessed fraud and corruption exposures (e.g. monthly comparisons of actual/budget for individual cost centres).</t>
  </si>
  <si>
    <t>Identification of early warning signs
Your entity has a program for detection of fraud and corruption events by identification of early warning signs that is appropriate for your entity's assessed fraud and corruption exposures (e.g. 'red flag' indicators for specific fraud events can be developed during the fraud risk assessment process).</t>
  </si>
  <si>
    <t>Data analytics
Your entity applies data analytic techniques to detect fraud and corruption that are designed using relevant indicators of your entity's fraud and corruption exposures (e.g. invoice fraud may have been identified as a high risk in your entity so data analytics test should focus on identifying red flags using relevant information). This includes identifying:
- suspicious activities or anomalous transactions
- opportunities for efficiency improvements
- overpayment and cost recovery opportunities
- risks of particular vendors
- targeted testing of operational hot spots (business units or personnel).</t>
  </si>
  <si>
    <t>Fraud and corruption reporting channels
Your entity has established a range of reporting channels for internal staff and other interested parties that includes staff reporting directly to their manager/supervisor as well as alternative means of raising concerns (including anonymously) outside the management chain.</t>
  </si>
  <si>
    <t>Leveraging relationships with business associates and other external parties
Your entity has a statement of business integrity or similar open communication to business associates and third parties that:
- clearly sets out your entity's ethical expectations of business associates and third parties
- outlines the internal and external reporting channels for associates and third parties to report suspected fraud or corruption
- assures associates and third parties that they will not face detriment for reporting their concerns.</t>
  </si>
  <si>
    <t>Complaint management
- Your entity has a system for handling complaints that aligns with AS/NZS 10002.
- Frontline and communications staff are trained in recognising and escalating complaints about fraud or corruption.
- Complaints are reviewed regularly to identify trends or issues that may indicate potential fraud or corruption.</t>
  </si>
  <si>
    <t>Exit interviews
Exit interviews for all departing employees include consideration of fraud or corruption issues as part of the interview process.</t>
  </si>
  <si>
    <t>Your entity uses the results of environmental scanning and sources of intelligence to inform its fraud and corruption detection program (e.g. audit office and anti-corruption commission reports, fraud surveys of the public sector, fraud cases in other jurisdictions).</t>
  </si>
  <si>
    <r>
      <rPr>
        <b/>
        <sz val="12"/>
        <rFont val="Arial"/>
        <family val="2"/>
      </rPr>
      <t>13. Fraud/corruption reporting system</t>
    </r>
    <r>
      <rPr>
        <sz val="12"/>
        <rFont val="Arial"/>
        <family val="2"/>
      </rPr>
      <t xml:space="preserve"> 
Formal and well-promoted internal and external reporting mechanisms enable and encourage staff and external parties to report suspected fraud and corruption and support an effective integrity framework.
AS ISO 37002:2021, </t>
    </r>
    <r>
      <rPr>
        <i/>
        <sz val="12"/>
        <rFont val="Arial"/>
        <family val="2"/>
      </rPr>
      <t>Whistleblowing management systems</t>
    </r>
    <r>
      <rPr>
        <sz val="12"/>
        <rFont val="Arial"/>
        <family val="2"/>
      </rPr>
      <t xml:space="preserve"> was released subsequent to the revision of AS 8001:2021 </t>
    </r>
    <r>
      <rPr>
        <i/>
        <sz val="12"/>
        <rFont val="Arial"/>
        <family val="2"/>
      </rPr>
      <t xml:space="preserve">Fraud and corruption control </t>
    </r>
    <r>
      <rPr>
        <sz val="12"/>
        <rFont val="Arial"/>
        <family val="2"/>
      </rPr>
      <t>standard</t>
    </r>
    <r>
      <rPr>
        <i/>
        <sz val="12"/>
        <rFont val="Arial"/>
        <family val="2"/>
      </rPr>
      <t>.</t>
    </r>
    <r>
      <rPr>
        <sz val="12"/>
        <rFont val="Arial"/>
        <family val="2"/>
      </rPr>
      <t xml:space="preserve"> It provides additional guidance on developing a whistleblower management system, whistleblower protection, and support. </t>
    </r>
  </si>
  <si>
    <t>Management promotes various reporting channels to staff in the event they suspect incidents of fraud or corruption (i.e. face to face, online, complaints management process, in written form, via telephone, anonymous).</t>
  </si>
  <si>
    <t>Your entity has a clear process documented on its website to inform external stakeholders how to report suspected incidents of fraud and corruption.</t>
  </si>
  <si>
    <t>Your entity has implemented a whistleblower/public interest disclosure policy and has communicated this to all staff.</t>
  </si>
  <si>
    <t>Members of the public are able to anonymously contact your entity to report suspected fraud/corruption against your entity.</t>
  </si>
  <si>
    <t>Your entity has developed and communicated policy and procedures for internal reporting of alleged fraud or corruption, which includes:
- systems for internal reporting of all detected incidents
- protocols for reporting the matters to the appropriate law enforcement agency and other government bodies, such as the Queensland Audit Office.</t>
  </si>
  <si>
    <t>Your entity maintains a centralised system to record and manage information gathered about fraud and corruption allegations (e.g. fraud and corruption event register) that is maintained by a specialist fraud and corruption control resource or responsible officer.</t>
  </si>
  <si>
    <t>Your entity undertakes regular analysis of reported incidents and reports significant issues and trends to an appropriate body of review (i.e. audit and risk committee, ethics committee, board).</t>
  </si>
  <si>
    <t>Fraud/corruption response and recovery</t>
  </si>
  <si>
    <r>
      <t xml:space="preserve">14. Response and recovery plan
</t>
    </r>
    <r>
      <rPr>
        <sz val="12"/>
        <rFont val="Arial"/>
        <family val="2"/>
      </rPr>
      <t xml:space="preserve">Your response and recovery plan clearly sets out your response to detected fraud and corruption events and forms part of your entity's fraud and corruption control system. </t>
    </r>
    <r>
      <rPr>
        <b/>
        <sz val="12"/>
        <rFont val="Arial"/>
        <family val="2"/>
      </rPr>
      <t xml:space="preserve">
</t>
    </r>
  </si>
  <si>
    <t>You have a procedure for immediate action in response to a fraud or corruption event (e.g. a checklist of immediate controls to enact, escalation of issues to decision-makers, and securing of evidence). Action taken is required to be documented.</t>
  </si>
  <si>
    <t>Digital evidence first response
Your entity has a procedure for first response for the capture of digital evidence in accordance with ISO/IEC 27037. Digital evidence first responders are qualified to do so in accordance with ISO/IEC 27037.</t>
  </si>
  <si>
    <r>
      <rPr>
        <b/>
        <sz val="12"/>
        <rFont val="Arial"/>
        <family val="2"/>
      </rPr>
      <t>15. Investigations</t>
    </r>
    <r>
      <rPr>
        <sz val="12"/>
        <rFont val="Arial"/>
        <family val="2"/>
      </rPr>
      <t xml:space="preserve"> 
Your entity conducts professional and prompt investigations to all reported fraudulent/corrupt matters with regard to potential future legal proceedings and evidentiary requirements.
This includes considering referral and any mandatory reporting to relevant agencies such as the Crime and Corruption Commission (e.g. pursuant to the </t>
    </r>
    <r>
      <rPr>
        <i/>
        <sz val="12"/>
        <rFont val="Arial"/>
        <family val="2"/>
      </rPr>
      <t>Crime and Corruption Act 2001</t>
    </r>
    <r>
      <rPr>
        <sz val="12"/>
        <rFont val="Arial"/>
        <family val="2"/>
      </rPr>
      <t xml:space="preserve">) or Queensland Police (for offences against the </t>
    </r>
    <r>
      <rPr>
        <i/>
        <sz val="12"/>
        <rFont val="Arial"/>
        <family val="2"/>
      </rPr>
      <t>Criminal Code Act 1899</t>
    </r>
    <r>
      <rPr>
        <sz val="12"/>
        <rFont val="Arial"/>
        <family val="2"/>
      </rPr>
      <t xml:space="preserve">).
</t>
    </r>
  </si>
  <si>
    <t xml:space="preserve">Investigation principles
Investigations of fraud and corruption shall be conducted in accordance with the following principles:
- External parties engaged to assist will enter into binding agreements on confidential information coming into their possession.
- Any investigation and resulting disciplinary proceedings shall observe the rules of natural justice.
- Overall guiding principles of any investigation are independence and objectivity.
- Adequate records shall be prepared and kept for all investigations.
- Information arising from, or relevant to, the investigation is only disseminated to anyone that has a defined role in the investigation or resolution of the matters being investigated.
- There shall be an appropriate level of supervision by an independent person or committee within the entity, having regard to the seriousness of the matter. In serious cases, the investigation will be monitored by the audit committee, ethics committee, or the governing body (e.g. executive team, board). </t>
  </si>
  <si>
    <t>Investigation planning
Your entity's investigation plans are effective and include:
- background to the matter
- objectives of an investigation
- preliminary steps before commencement of the substantive phases of the investigation (e.g. communication/briefing protocols)
- resourcing (internal and external)
- potential sources of evidence
- managing witnesses
- managing whistleblowers
- legal considerations in terms of capturing evidence
- analysis of evidence
- storage of evidence (digital and non-digital) and chain of custody requirements
- risks associated with the investigation (e.g. timing constraints, lack of evidence)
- risk of harm to investigators
- notification, at an appropriate time, of persons suspected of illegal or improper conduct that an investigation is underway
- reporting.</t>
  </si>
  <si>
    <t xml:space="preserve">Your entity assesses and manages the ongoing suitability of personnel tasked with investigating a fraud or corruption event. </t>
  </si>
  <si>
    <t xml:space="preserve">There is a clear internal procedure for how investigations are to be conducted, including a risk assessment and measures to ensure the safety of all personnel that conduct investigations. </t>
  </si>
  <si>
    <t>Appropriately skilled, qualified, and trained personnel, independent of the business unit where the alleged fraud/corruption occurred, undertake investigations when necessary.</t>
  </si>
  <si>
    <t>Handling evidence other than digital evidence.
All evidence captured is:
- adequately recorded at the time it is captured
- held securely at all times
- adequately accounted for each time it is handed from one party to another party (i.e. 'chain of custody' approaches).</t>
  </si>
  <si>
    <t>Record keeping
Your entity maintains complete and accurate records of all investigations and which are only accessible to personnel with a legitimate 'need to know' (e.g. to prevent further fraud events or to maintain a person's safety).
In relation to evidence, your entity records:
- the source of all evidence and exhibits and the associated continuity of custody, including the return or destruction of evidence (investigators should avoid working with original versions of evidence where possible)
- oral evidence by making electronic audio/video recording (with participant's knowledge) and/or by converting it into written form (preferably signed as true and accurate by the participant)
- all exculpatory evidence.</t>
  </si>
  <si>
    <t>Reports
Investigating officers prepare reports on the findings of fraud/corruption investigations and provide them to executive management for review.</t>
  </si>
  <si>
    <t>Disciplinary procedures
Your entity's HR manual/policies/guidelines include how disciplinary proceedings are conducted. There is separation between the investigation and determination process for disciplinary proceedings (i.e. the findings of an investigation are referred to an independent decision-maker).</t>
  </si>
  <si>
    <t>Post incident review and remediation, your entity:
- fraud and corruption specialists (where appointed) and line management reassess the adequacy of internal controls and whether remediation or enhancements are required
- required remediations are implemented as soon as practicable
- investigation findings are shared with process and risk owners for risks to be re-evaluated and treated
- responsibility for monitoring internal control remediation is allocated to a person with significant authority (e.g. the specialist fraud control function)
- periodically analyses the body of investigation reports and implements lessons learned from investigation outcomes (e.g. trends or broader areas for internal control improvement).</t>
  </si>
  <si>
    <r>
      <rPr>
        <b/>
        <sz val="12"/>
        <rFont val="Arial"/>
        <family val="2"/>
      </rPr>
      <t xml:space="preserve">16. Insurance </t>
    </r>
    <r>
      <rPr>
        <sz val="12"/>
        <rFont val="Arial"/>
        <family val="2"/>
      </rPr>
      <t xml:space="preserve">
Your entity has a level of fraud cover commensurate with its fraud risk profile.
</t>
    </r>
  </si>
  <si>
    <t xml:space="preserve">Your entity has undertaken a risk assessment as to whether it is appropriate to hold relevant insurances against the risk of loss from fraud (e.g. insurance categories may include fidelity guarantee, property, or cyber insurance). </t>
  </si>
  <si>
    <t>Your entity conducts an annual review of its insurance coverage.</t>
  </si>
  <si>
    <r>
      <rPr>
        <b/>
        <sz val="12"/>
        <rFont val="Arial"/>
        <family val="2"/>
      </rPr>
      <t>17. Recovery</t>
    </r>
    <r>
      <rPr>
        <sz val="12"/>
        <rFont val="Arial"/>
        <family val="2"/>
      </rPr>
      <t xml:space="preserve">
Your entity attempts to recover funds where there is clear evidence of fraud or corruption and where the likely benefits will exceed the funds and resources invested in the recovery action.
</t>
    </r>
  </si>
  <si>
    <t xml:space="preserve">Your entity has a policy that requires consideration of legal advice for recovery of stolen funds or property where there is evidence of fraud or corruption and where the benefits of such recovery are considered worthwhile. </t>
  </si>
  <si>
    <t xml:space="preserve">Note to user: </t>
  </si>
  <si>
    <r>
      <t xml:space="preserve">Not all of the 16 better practice attributes have the same number of assessment criteria. For example, the attribute </t>
    </r>
    <r>
      <rPr>
        <i/>
        <sz val="11"/>
        <rFont val="Arial"/>
        <family val="2"/>
      </rPr>
      <t>Internal controls and record keeping</t>
    </r>
    <r>
      <rPr>
        <sz val="11"/>
        <rFont val="Arial"/>
        <family val="2"/>
      </rPr>
      <t xml:space="preserve"> has 10 criteria while </t>
    </r>
    <r>
      <rPr>
        <i/>
        <sz val="11"/>
        <rFont val="Arial"/>
        <family val="2"/>
      </rPr>
      <t>Insurance</t>
    </r>
    <r>
      <rPr>
        <sz val="11"/>
        <rFont val="Arial"/>
        <family val="2"/>
      </rPr>
      <t xml:space="preserve"> has 2 criteria. For this reason, the attributes are not weighted.</t>
    </r>
  </si>
  <si>
    <t>Entity name:</t>
  </si>
  <si>
    <t>Completed by:</t>
  </si>
  <si>
    <t>Assessment date:</t>
  </si>
  <si>
    <t>Fraud and corruption control – self-assessment results</t>
  </si>
  <si>
    <t>Better practice attribute</t>
  </si>
  <si>
    <t>Prevention (11)</t>
  </si>
  <si>
    <t>Fraud and corruption control system</t>
  </si>
  <si>
    <t>Green</t>
  </si>
  <si>
    <t>Senior management commitment</t>
  </si>
  <si>
    <t>Amber</t>
  </si>
  <si>
    <t>Integrity framework</t>
  </si>
  <si>
    <t>Red</t>
  </si>
  <si>
    <t>Fraud awareness, education, and training</t>
  </si>
  <si>
    <t>Internal controls and record keeping</t>
  </si>
  <si>
    <t>Responsibility and accountability structures</t>
  </si>
  <si>
    <t>Workforce screening</t>
  </si>
  <si>
    <t xml:space="preserve">Business associates  </t>
  </si>
  <si>
    <t>Physical security</t>
  </si>
  <si>
    <t>Detection and reporting (2)</t>
  </si>
  <si>
    <t>Fraud detection program</t>
  </si>
  <si>
    <t>Fraud reporting system</t>
  </si>
  <si>
    <t>Response and recovery (4)</t>
  </si>
  <si>
    <t>Response and recovery plan</t>
  </si>
  <si>
    <t>Investigations</t>
  </si>
  <si>
    <t>Insurance</t>
  </si>
  <si>
    <t>Recovery</t>
  </si>
  <si>
    <t>Legend:</t>
  </si>
  <si>
    <t>All control assessment criteria satisfied</t>
  </si>
  <si>
    <t>Greater than 50 per cent of assessment criteria satisfied</t>
  </si>
  <si>
    <t>Less than 50 per cent of assessment criteria satisfied</t>
  </si>
  <si>
    <t>Fraud and corruption control self-assessment results</t>
  </si>
  <si>
    <t>Area</t>
  </si>
  <si>
    <t>Fraud control attribute</t>
  </si>
  <si>
    <t>Better practice statement</t>
  </si>
  <si>
    <t>Your entity's performance against the assessment criteria</t>
  </si>
  <si>
    <t>Response</t>
  </si>
  <si>
    <t>Your response and recovery plan clearly sets out your response to detected fraud and corruption events and forms part of your entity's Fraud and Corruption Control System.</t>
  </si>
  <si>
    <t>You have a procedure for immediate action in response to a fraud or corruption event (e.g. a checklist of immediate controls to enact, escalation of issues to decision-makers and securing of evidence). Action taken is required to be documented.</t>
  </si>
  <si>
    <t>Your entity's performance against the fraud control attributes</t>
  </si>
  <si>
    <t>Prevention</t>
  </si>
  <si>
    <t xml:space="preserve">The fraud control strategy is holistic and establishes the entity's policy as well as a plan that sets clear actions and targets.
</t>
  </si>
  <si>
    <t xml:space="preserve">Fraud/corruption risk assessments identify weaknesses in controls and enable the entity to focus detection resources to high risk areas.
</t>
  </si>
  <si>
    <t xml:space="preserve">Internal controls specifically address the identified fraud and corruption risks and management conducts regular reviews to ensure controls are effective. 
</t>
  </si>
  <si>
    <t xml:space="preserve">The entity limits the potential for fraud/corruption by employees by ensuring that prospective staff meet the entity's ethical profile.
</t>
  </si>
  <si>
    <t xml:space="preserve">The entity conducts due diligence to protect itself from external parties that could potentially damage its reputation.
</t>
  </si>
  <si>
    <t>Detection</t>
  </si>
  <si>
    <t xml:space="preserve">The entity uses data and intelligence as strategic tools to efficiently and effectively detect fraud. </t>
  </si>
  <si>
    <t>Formal and well promoted internal and external reporting mechanisms enable and encourage staff and external parties to report suspected fraud and corruption.</t>
  </si>
  <si>
    <t>The entity attempts to recover funds where there is clear evidence of fraud or corruption and where the likely benefits will exceed the funds and resources invested in the recovery action.</t>
  </si>
  <si>
    <t>The entity conducts professional and prompt investigations to all reported fraudulent/corrupt matters with regard to potential future legal proceedings and evidentiary requirements.</t>
  </si>
  <si>
    <t>The entity has a level of fraud cover commensurate with its fraud risk profile.</t>
  </si>
  <si>
    <t>Fraud and corruption control documentation structure (example)</t>
  </si>
  <si>
    <r>
      <t xml:space="preserve">AS 8001:2021 </t>
    </r>
    <r>
      <rPr>
        <i/>
        <sz val="12"/>
        <color theme="1"/>
        <rFont val="Arial"/>
        <family val="2"/>
      </rPr>
      <t>Fraud and corruption control</t>
    </r>
    <r>
      <rPr>
        <sz val="12"/>
        <color theme="1"/>
        <rFont val="Arial"/>
        <family val="2"/>
      </rPr>
      <t xml:space="preserve"> requires entities to document their fraud and corruption control system (FCCS). 
It provides a recommended structure for this documentation, that can be tailored to your entity's specific requirements. </t>
    </r>
  </si>
  <si>
    <t>1. Executive Summary</t>
  </si>
  <si>
    <t>Introduction</t>
  </si>
  <si>
    <t>Definition of fraud</t>
  </si>
  <si>
    <t>Definition of corruption</t>
  </si>
  <si>
    <t>Statement of the entity's attitude to fraud and corruption</t>
  </si>
  <si>
    <t>Links to the entity's code of conduct and ethical guidelines</t>
  </si>
  <si>
    <t>Relationship with the entity's other risk management plans</t>
  </si>
  <si>
    <t>2. Foundations for fraud and corruption control</t>
  </si>
  <si>
    <t>Roles and accountabilities</t>
  </si>
  <si>
    <t>Awareness raising of fraud and corruption risk</t>
  </si>
  <si>
    <t>Business unit accountability for fraud and corruption control</t>
  </si>
  <si>
    <t>Fraud and corruption risk management</t>
  </si>
  <si>
    <t>External environment scan</t>
  </si>
  <si>
    <t>Developing and implementing and FCCS</t>
  </si>
  <si>
    <t xml:space="preserve">Leveraging the internal audit function </t>
  </si>
  <si>
    <t>Leveraging the external audit function</t>
  </si>
  <si>
    <t>Implementing an information security management system</t>
  </si>
  <si>
    <t>Record keeping and confidentiality of information</t>
  </si>
  <si>
    <t>Consideration of extra-jurisdiction implications</t>
  </si>
  <si>
    <t>3. Fraud and corruption prevention</t>
  </si>
  <si>
    <t>Promoting your integrity framework</t>
  </si>
  <si>
    <t>Managing conflicts of interest</t>
  </si>
  <si>
    <t>Managing risks related to gifts, hospitality, donations and other benefits</t>
  </si>
  <si>
    <t>Implementing and maintaining an internal control system</t>
  </si>
  <si>
    <t>Incentives and performance indicators</t>
  </si>
  <si>
    <t>Screening and ongoing management of business associates</t>
  </si>
  <si>
    <t>Preventing technology-enabled fraud</t>
  </si>
  <si>
    <t>Physical security and asset management</t>
  </si>
  <si>
    <t>4. Detecting fraud and corruption</t>
  </si>
  <si>
    <t>Post-transactional review</t>
  </si>
  <si>
    <t>Analysis of management accounting reports</t>
  </si>
  <si>
    <t>Identification of early warning signs</t>
  </si>
  <si>
    <t>Data analytics</t>
  </si>
  <si>
    <t>Reporting channels</t>
  </si>
  <si>
    <t>Whistleblower protection</t>
  </si>
  <si>
    <t>Leveraging business associates and other external parties</t>
  </si>
  <si>
    <t>Complaint management</t>
  </si>
  <si>
    <t>Exit interviews</t>
  </si>
  <si>
    <t>5. Responding to fraud and corruption events</t>
  </si>
  <si>
    <t>Immediate action on discovery of a fraud or corruption event</t>
  </si>
  <si>
    <t>Investigation of a detected fraud or corruption event</t>
  </si>
  <si>
    <t>Disciplinary procedures</t>
  </si>
  <si>
    <t>Crisis management following discovery of a fraud or corruption event</t>
  </si>
  <si>
    <t>Internal reporting and escalation</t>
  </si>
  <si>
    <t>External reporting</t>
  </si>
  <si>
    <t>Recovery of stolen funds or property</t>
  </si>
  <si>
    <t>Responding to fraud and corruption events involving business associates</t>
  </si>
  <si>
    <t xml:space="preserve">Insuring against fraud </t>
  </si>
  <si>
    <t>Assessing internal controls, systems and processes post detection of a fraud or corruption event</t>
  </si>
  <si>
    <t>Third parties</t>
  </si>
  <si>
    <t>Disruption of fraud and corruption</t>
  </si>
  <si>
    <t>Fraud and Corruption Control System</t>
  </si>
  <si>
    <t xml:space="preserve">The fraud and corruption control system (FCCS) seeks to control internal and external fraud and corruption against your entity, collusion between internal and external collaborators and by organisations/persons purporting to act on your entity's behalf. </t>
  </si>
  <si>
    <t>Your approach to fraud and corruption control clearly defines the roles and accountabilities of:
- the governing body (e.g. executive officers/Board)
- senior management (e.g. senior executive service officers)
- specialist fraud and corruption control officers (e.g. ethical standards officers/fraud control officer)
- line management (e.g. business unit managers)
- all staff</t>
  </si>
  <si>
    <t>Your entity has a fraud and corruption control plan. This plan: 
- is tailored to your entity's business requirements and services based on management's understanding of specific risk exposures within its operations
- documents your entity's approach to managing fraud and corruption exposure at both strategic and operational levels
- details how your entity will implement and monitor fraud and corruption prevention, detection and responsive initiatives, and the officers responsible for implementing those initiatives
- considers any existing fraud and corruption risk policies and procedures.
- is approved by your entity's senior executive.</t>
  </si>
  <si>
    <t>Your entity has established a program to monitor the implementation of the fraud and corruption control plan. It outlines the objectives to be achieved, key milestones and resources. This includes assigning actions to officers to monitor the fraud and corruption control plan's implementation.</t>
  </si>
  <si>
    <t>Your entity acknowledges the fraud and corruption control plan as a living document and reviews and updates it at least once every two years to meet the rapidly changing business environment.</t>
  </si>
  <si>
    <t>The governing body (e.g. Director-General, board) and senior management (e.g. SES officers) is committed to establishing fraud control expectations and to sustain momentum for planned activities.</t>
  </si>
  <si>
    <t>Your governing body accepts overall accountability for controlling fraud and corruption risks, acknowledges fraud and corruption as a serious risk, is aware of the organisation's exposures and demonstrates a high level of commitment to controlling fraud and corruption.</t>
  </si>
  <si>
    <t>Senior management is aware of fraud and corruption exposures and adequately understands their role in control of the exposures</t>
  </si>
  <si>
    <t>Integrity Framework</t>
  </si>
  <si>
    <t>Your entity's integrity framework includes the fundamental elements</t>
  </si>
  <si>
    <t>Your entity has communicated its Code of Conduct to all staff and external stakeholders and made it accessible via its intranet/website.</t>
  </si>
  <si>
    <t>Gifts and benefits - your entity:
- has a policy on gifts, benefits, hospitality, donations and similar benefits
- maintains records of and monitors these benefits
- maintains records of actions taken if there is a breach of the policy
- includes information about the policy and managing these benefits in relevant training programs (e.g. code of conduct training)
- annually reviews compliance with the policy.</t>
  </si>
  <si>
    <t xml:space="preserve">Your entity has a conflict of interest policy which requires employees to complete a conflict of interest declaration if:
• they have a delegated power 
• they have a duty/function in which private interests can affect their public duties
• there is the perception of conflict. 
The policy also requires contractors or consultants engaged in a role where there is the potential for a conflict of interest to arise (such as selection of major tenders) to declare their conflict of direct or indirect interest. </t>
  </si>
  <si>
    <t>Awareness initiatives contribute to staff and third party alertness to fraud/corruption and their ability to identify and report it.</t>
  </si>
  <si>
    <t xml:space="preserve">Your entity has a clear definition of fraud and corruption and has:
-  documented the definition in the fraud and corruption control plan
-  clearly communicated the definition to all staff
-  made it accessible for all staff and third-parties. </t>
  </si>
  <si>
    <t xml:space="preserve">Your entity regularly communicates its commitment to combat fraud and corruption to all staff (e.g. through staff bulletins; emails on fraud awareness; staff notice board; brochures; screensavers; discussion in team meetings). </t>
  </si>
  <si>
    <t>Your entity delivers ongoing ethics training to all staff (training held at least every two years)</t>
  </si>
  <si>
    <t>Your entity communicates its commitment to combat fraud and corruption to external stakeholders through various means. For example: on your entity's website, in the annual report, declarations in general terms and conditions of business dealings and declarations in 'requests for tender' or similar invitations.</t>
  </si>
  <si>
    <t>Your entity applies the risk management principles and process set out in AS ISO 31000:2018 in managing fraud and corruption risk</t>
  </si>
  <si>
    <t>Senior management identifies emerging risks and threats by conducting a fraud/corruption risk assessment at least every two years. Your entity undertakes more regular reviews for areas of greater risk.</t>
  </si>
  <si>
    <t>Management documents identified risks, risk ratings and treatments in fraud/corruption risk registers as part of your entity's risk management framework. Management regularly monitors and reviews the risks and escalates them where necessary.</t>
  </si>
  <si>
    <t>Management conducts proactive fraud and corruption risk assessments for significant investments and major new programs where the initiative is novel or untried (e.g. emergency funding, new grants programs).</t>
  </si>
  <si>
    <t xml:space="preserve">Your entity continuously assesses its exposure to technology-enabled fraud and leverages its established information security management system / framework (ISMS). </t>
  </si>
  <si>
    <t>Management prioritise areas with emerging risks and threats, as identified through fraud risk assessments, to develop fraud/corruption prevention and detection methods (e.g. targeted data analytics).</t>
  </si>
  <si>
    <t>Internal controls specifically address the identified fraud and corruption risks and management conducts regular reviews - including 'pressure testing' - to ensure controls are effective.</t>
  </si>
  <si>
    <t xml:space="preserve">Management has documented internal control policy and procedures, updates them regularly and clearly communicates them to relevant staff.  </t>
  </si>
  <si>
    <t>Your entity has implemented an Information Security Management System in accordance with AS ISO 27001</t>
  </si>
  <si>
    <t xml:space="preserve">Your entity has policies, procedures and systems that require personnel to maintain accurate and complete records of business activity, and which sets out mechanisms for identifying and protecting confidential information. </t>
  </si>
  <si>
    <t>Segregation of duties - management has implemented mitigating controls where segregation of duties are not possible to apply.</t>
  </si>
  <si>
    <t>All remedial action in response to a fraud or corruption event is reported to your audit and risk committee which shall be responsible for ensuring all remedial action has been implemented.</t>
  </si>
  <si>
    <t>Line managers set the tone within their teams and communicate to staff the importance of fraud/corruption prevention, detection and response.</t>
  </si>
  <si>
    <t>Your entity ensures that top management has an adequate understanding of their role in the control of your entity's fraud and corruption exposures and an awareness of your entity's fraud and corruption exposures (e.g. regular provision of current and emerging fraud risks and their controls at Executive/Board meetings).</t>
  </si>
  <si>
    <t>Your entity ensures that line management is fully aware that managing fraud and corruption is as much part of their responsibility as managing other types of enterprise risk and that preventing and detecting fraud and corruption is specified in line management position descriptions where appropriate.</t>
  </si>
  <si>
    <t xml:space="preserve"> Leveraging the external audit function - your entity takes a proactive approach to fraud detection including:
- informing the auditor of your entity's detection philosophy and the importance placed on fraud detection as part of the audit
- aiding the auditor to enable a more comprehensive examination of fraud and corruption issues
- an internal consideration of fraud risk factors as defined in ASA 240.
</t>
  </si>
  <si>
    <t>Your entity sets clear accountabilities to implement all aspects of the fraud and corruption control plan across your entity's operations and has documented roles and accountabilities within the fraud and corruption control plan i.e.
- Chief Executive Officer/Director-General etc.
- Executive management
- Board
- Fraud control officer
- Risk management officer
- all employees
- contractors
- Internal audit
- External audit</t>
  </si>
  <si>
    <t>Your fraud control officer has the appropriate skills and experience to effectively implement, monitor and review the fraud and corruption control plan.</t>
  </si>
  <si>
    <t xml:space="preserve">Internal audit tests the effectiveness of fraud controls and ensures exposures to fraud are limited. </t>
  </si>
  <si>
    <t>Your entity limits the potential for fraud/corruption by employees by ensuring that prospective staff meet your entity's ethical profile and integrity expectations.</t>
  </si>
  <si>
    <t xml:space="preserve">Your entity's workforce screening covers:
- before appointment, reference and qualifications checks on prospective employees 
- upon promotion or change of employment circumstances, particularly if promotion is to senior position or to a position involving a higher risk of fraud/corruption (e.g. significant financial delegations, procurement sign-off)
- prior to the completion of the probationary period. </t>
  </si>
  <si>
    <t xml:space="preserve">Your entity conducts regular reviews of higher risk positions and requires notifications of significant changes in personal circumstances (e.g. charged with criminal offences, bankruptcy). </t>
  </si>
  <si>
    <t>Your entity ensures the integrity of new and ongoing business associates, including considering any available information that creates risks to their or your entity's integrity.</t>
  </si>
  <si>
    <t>Your entity has a policy and/or procedure that requires business associates to disclose actual, potential or perceived conflicts of interest as part of any ongoing or future engagement (e.g. it may be a mandatory requirement during your entity's tender/procurement process for business associates to declare any relationships with your employees or previous employment with your entity).</t>
  </si>
  <si>
    <t>Your entity conducts integrity due diligence checks on new business associates and periodically confirms the bona fides of ongoing business associates (e.g. reference and credit checks).</t>
  </si>
  <si>
    <t>Your entity's fraud and corruption risk assessment considers your entity's relationships with business associates including in its transactions, projects and activities (e.g. where an external provider delivers public services, such as health, aged care or disability services, on your entity's behalf under a contract).</t>
  </si>
  <si>
    <t xml:space="preserve">Your entity alerts third parties and external service providers of its code of conduct and any other fraud/corruption related guidance materials. </t>
  </si>
  <si>
    <t xml:space="preserve">Assets such as plant, equipment and inventory can present significant value to your entity. Physical security not only reduces the risk of theft of tangible items but is also an important step to minimise cyber security risks through direct connections to IT infrastructure. </t>
  </si>
  <si>
    <t>Your entity considers the physical security risks to your tangible items and access to infrastructure. These measures include:
- perimeter security
- access and egress controls
- passwords
- locks
- gates
- fences
- alarms
- video surveillance</t>
  </si>
  <si>
    <t xml:space="preserve">Your entity uses a range of both proactive and reactive measures to detect fraud and corruption against or by your entity, based on your assessed exposure to fraud and corruption risks. </t>
  </si>
  <si>
    <t xml:space="preserve">Post transactional review
Your entity has a program for detection of fraud and corruption events by post transactional review that is appropriate for your entity's assessed fraud and corruption exposures (e.g. transaction types assessed as higher risk have more rigorous review than lower risk and lower volume transactions). </t>
  </si>
  <si>
    <t>Analysis of management accounting reports
Your entity has a program for detection of fraud and corruption events by analysis of management accounting reports that is appropriate for your entity's assessed fraud and corruption exposures (e.g. monthly comparisons of actual / budget for individual cost centres).</t>
  </si>
  <si>
    <t>Complaint management
- your entity has a system for handling complaints that aligns with AS/NZS 10002 
- frontline and communications staff are trained in recognising and escalating complaints about fraud or corruption.
- complaints are reviewed regularly to identify trends or issues that may indicate potential fraud or corruption.</t>
  </si>
  <si>
    <t>Formal and well promoted internal and external reporting mechanisms enable and encourage staff and external parties to report suspected fraud and corruption and support an effective integrity framework.</t>
  </si>
  <si>
    <t>Your entity has a clear process documented on their website to inform external stakeholders how to report suspected incidents of fraud and corruption.</t>
  </si>
  <si>
    <t>Your entity has implemented a whistleblower / public interest disclosure policy and has communicated this to all staff.</t>
  </si>
  <si>
    <t>Your entity has developed and communicated policy and procedures for internal reporting of alleged fraud or corruption which includes:
* systems for internal reporting of all detected incidents
* protocols for reporting the matters to the appropriate law enforcement agency and other government bodies, such as the Queensland Audit Office.</t>
  </si>
  <si>
    <t>Your entity undertakes regular analysis of reported incidents and reports significant issues and trends to an appropriate body of review (i.e. audit and risk committee, Ethics committee, Board).</t>
  </si>
  <si>
    <t>Your entity conducts professional and prompt investigations to all reported fraudulent/corrupt matters with regard to potential future legal proceedings and evidentiary requirements.</t>
  </si>
  <si>
    <t xml:space="preserve">Investigation principles
Investigations of fraud and corruption shall be conducted in accordance with the following principles:
- external parties engaged to assist will enter into binding agreements on confidential information coming into their possession.
- any investigation and resulting disciplinary proceedings shall observe the rules of natural justice.
- overall guiding principles of any investigation are independence and objectivity.
- adequate records shall be prepared and kept for all investigations.
- information arising from, or relevant to, the investigation is only disseminated to anyone that has a defined role in the investigation or resolution of the matters being investigated.
- there shall be an appropriate level of supervision by an independent person or committee within the entity, having regard to the seriousness of the matter. In serious cases, the investigation will be monitored by the audit committee, ethics committee or the governing body (e.g. executive team, board). </t>
  </si>
  <si>
    <t>Investigation planning
Your entity's investigation plans are effective and include:
-  background to the matter
- objectives of an investigation
- preliminary steps before commencement of the substantive phases of the investigation (e.g. communication/briefing protocols)
- resourcing (internal and external)
- potential sources of evidence
- managing witnesses
- managing whistleblowers
- legal considerations in terms of capturing evidence
- analysis of evidence
- storage of evidence (digital and non-digital) and chain of custody requirements
- risks associated with the investigation (e.g. timing constraints, lack of evidence)
- risk of harm to investigators
- notification, at an appropriate time, of persons suspected of illegal or improper conduct that an investigation is underway
- reporting.</t>
  </si>
  <si>
    <t>Appropriately skilled, qualified and trained personnel, independent of the business unit where the alleged fraud/corruption occurred, undertake investigations when necessary.</t>
  </si>
  <si>
    <t>Handling evidence other than digital evidence.
All evidence captured is:
- adequately recorded at the time it is captured
- held securely at all times
- adequately accounted for each time it is handed from one party to another party
(i.e. 'chain of custody' approaches).</t>
  </si>
  <si>
    <t>Recordkeeping
Your entity maintains complete and accurate records of all investigations and which are only accessible to personnel with a legitimate 'need to know' (e.g. to prevent further fraud events or to maintain a person's safety).</t>
  </si>
  <si>
    <t>Your entity periodically analyses the body of investigation reports and implements lessons learned from investigation outcomes (e.g. trends or broader areas for internal control improvement).</t>
  </si>
  <si>
    <t>Your entity has a level of fraud cover commensurate with its fraud risk profile.</t>
  </si>
  <si>
    <t xml:space="preserve">Your entity has undertaken a risk assessment as to whether it is appropriate to hold relevant insurances against the risk of loss from fraud (e.g. insurance categories may include fidelity guarantee, property or cyber insurance). </t>
  </si>
  <si>
    <t>Your entity attempts to recover funds where there is clear evidence of fraud or corruption and where the likely benefits will exceed the funds and resources invested in the recovery action.</t>
  </si>
  <si>
    <t>© The State of Queensland (Queensland Audit Office) 2023.</t>
  </si>
  <si>
    <t xml:space="preserve">The Queensland Government supports and encourages the dissemination of its information. The copyright in this publication is licensed under a Creative Commons Attribution (CC BY) 3.0 Australia licence. 
To view the licence visit https://creativecommons.org/licenses/by/3.0/au/ 
Under this licence, you are free to copy, communicate and adapt this tool, as long as you attribute the work to the State of Queensland (Queensland Audit Office). 
Content from this work should be attributed as: The State of Queensland (Queensland Audit Office) Fraud and corruption self-assessment tool, available under CC BY 3.0 Australia. </t>
  </si>
  <si>
    <t>The fraud control officer monitors the performance of staff responsible for implementing various activities within the fraud and corruption control plan.2</t>
  </si>
  <si>
    <t>Your entity conducts due diligence checks on potential third parties and suppliers including reference and finance checks.2</t>
  </si>
  <si>
    <t>Management reassesses the adequacy of internal controls and improves them where necessary when fraudulent or corrupt activity has been detected. 2</t>
  </si>
  <si>
    <t>Management has assessed the adequacy of the internal control environment where there has been rapid organisational changes or new functions created.2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</si>
</sst>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39" x14ac:knownFonts="1">
    <font>
      <sz val="12"/>
      <color theme="1"/>
      <name val="Calibri"/>
      <family val="2"/>
      <scheme val="minor"/>
    </font>
    <font>
      <sz val="10"/>
      <color theme="1"/>
      <name val="Arial"/>
      <family val="2"/>
    </font>
    <font>
      <sz val="10"/>
      <color theme="1"/>
      <name val="Arial"/>
      <family val="2"/>
    </font>
    <font>
      <sz val="10"/>
      <color theme="1"/>
      <name val="Arial"/>
      <family val="2"/>
    </font>
    <font>
      <b/>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4"/>
      <color theme="1"/>
      <name val="Arial"/>
      <family val="2"/>
    </font>
    <font>
      <sz val="12"/>
      <color theme="1"/>
      <name val="Calibri"/>
      <family val="2"/>
      <scheme val="minor"/>
    </font>
    <font>
      <sz val="11"/>
      <color theme="1"/>
      <name val="Arial"/>
      <family val="2"/>
    </font>
    <font>
      <b/>
      <sz val="12"/>
      <color theme="1"/>
      <name val="Arial"/>
      <family val="2"/>
    </font>
    <font>
      <b/>
      <sz val="11"/>
      <color theme="1"/>
      <name val="Arial"/>
      <family val="2"/>
    </font>
    <font>
      <sz val="11"/>
      <name val="Arial"/>
      <family val="2"/>
    </font>
    <font>
      <sz val="20"/>
      <color theme="0"/>
      <name val="Arial"/>
      <family val="2"/>
    </font>
    <font>
      <sz val="14"/>
      <color theme="1"/>
      <name val="Arial"/>
      <family val="2"/>
    </font>
    <font>
      <b/>
      <sz val="12"/>
      <name val="Arial"/>
      <family val="2"/>
    </font>
    <font>
      <sz val="12"/>
      <name val="Arial"/>
      <family val="2"/>
    </font>
    <font>
      <sz val="10"/>
      <name val="Arial"/>
      <family val="2"/>
    </font>
    <font>
      <b/>
      <sz val="11"/>
      <name val="Arial"/>
      <family val="2"/>
    </font>
    <font>
      <i/>
      <sz val="11"/>
      <name val="Arial"/>
      <family val="2"/>
    </font>
    <font>
      <b/>
      <i/>
      <sz val="11"/>
      <name val="Arial"/>
      <family val="2"/>
    </font>
    <font>
      <b/>
      <i/>
      <sz val="12"/>
      <name val="Arial"/>
      <family val="2"/>
    </font>
    <font>
      <i/>
      <sz val="12"/>
      <name val="Arial"/>
      <family val="2"/>
    </font>
    <font>
      <i/>
      <sz val="12"/>
      <color theme="1"/>
      <name val="Arial"/>
      <family val="2"/>
    </font>
    <font>
      <sz val="12"/>
      <name val="Calibri"/>
      <family val="2"/>
      <scheme val="minor"/>
    </font>
    <font>
      <sz val="9.6"/>
      <name val="Arial"/>
      <family val="2"/>
    </font>
    <font>
      <b/>
      <sz val="10"/>
      <name val="Arial"/>
      <family val="2"/>
    </font>
    <font>
      <b/>
      <sz val="11.5"/>
      <name val="Arial"/>
      <family val="2"/>
    </font>
    <font>
      <sz val="18"/>
      <color theme="0"/>
      <name val="Arial Narrow"/>
      <family val="2"/>
    </font>
    <font>
      <b/>
      <sz val="12"/>
      <color theme="0"/>
      <name val="Arial"/>
      <family val="2"/>
    </font>
    <font>
      <b/>
      <sz val="11"/>
      <color theme="0"/>
      <name val="Arial"/>
      <family val="2"/>
    </font>
    <font>
      <sz val="18"/>
      <color theme="0"/>
      <name val="Arial"/>
      <family val="2"/>
    </font>
    <font>
      <sz val="18"/>
      <color theme="1"/>
      <name val="Arial"/>
      <family val="2"/>
    </font>
    <font>
      <b/>
      <sz val="14"/>
      <color theme="0"/>
      <name val="Arial"/>
      <family val="2"/>
    </font>
    <font>
      <sz val="10"/>
      <color theme="0"/>
      <name val="Arial"/>
      <family val="2"/>
    </font>
    <font>
      <sz val="12"/>
      <color theme="0"/>
      <name val="Arial"/>
      <family val="2"/>
    </font>
    <font>
      <sz val="10"/>
      <color theme="1"/>
      <name val="Arial"/>
    </font>
    <font>
      <sz val="10"/>
      <name val="Arial"/>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rgb="FF363F7C"/>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indexed="64"/>
      </right>
      <top/>
      <bottom style="thin">
        <color indexed="64"/>
      </bottom>
      <diagonal/>
    </border>
    <border>
      <left/>
      <right/>
      <top/>
      <bottom style="thin">
        <color theme="0"/>
      </bottom>
      <diagonal/>
    </border>
    <border>
      <left/>
      <right/>
      <top style="thin">
        <color theme="0"/>
      </top>
      <bottom/>
      <diagonal/>
    </border>
  </borders>
  <cellStyleXfs count="8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9" fillId="0" borderId="0" applyFont="0" applyFill="0" applyBorder="0" applyAlignment="0" applyProtection="0"/>
  </cellStyleXfs>
  <cellXfs count="175">
    <xf numFmtId="0" fontId="0" fillId="0" borderId="0" xfId="0"/>
    <xf numFmtId="0" fontId="0" fillId="2" borderId="0" xfId="0" applyFill="1"/>
    <xf numFmtId="0" fontId="0" fillId="2" borderId="0" xfId="0" applyFill="1" applyAlignment="1">
      <alignment vertical="top" wrapText="1"/>
    </xf>
    <xf numFmtId="0" fontId="7" fillId="0" borderId="0" xfId="0" applyFont="1"/>
    <xf numFmtId="0" fontId="10" fillId="0" borderId="0" xfId="0" applyFont="1"/>
    <xf numFmtId="0" fontId="11" fillId="0" borderId="0" xfId="0" applyFont="1"/>
    <xf numFmtId="9" fontId="7" fillId="0" borderId="0" xfId="87" applyFont="1"/>
    <xf numFmtId="9" fontId="11" fillId="0" borderId="0" xfId="87" applyFont="1"/>
    <xf numFmtId="0" fontId="10" fillId="2" borderId="0" xfId="0" applyFont="1" applyFill="1"/>
    <xf numFmtId="0" fontId="2" fillId="2" borderId="0" xfId="0" applyFont="1" applyFill="1"/>
    <xf numFmtId="0" fontId="3" fillId="2" borderId="0" xfId="0" applyFont="1" applyFill="1"/>
    <xf numFmtId="0" fontId="7" fillId="2" borderId="0" xfId="0" applyFont="1" applyFill="1"/>
    <xf numFmtId="0" fontId="13" fillId="0" borderId="0" xfId="0" applyFont="1" applyAlignment="1">
      <alignment horizontal="right"/>
    </xf>
    <xf numFmtId="0" fontId="13" fillId="2" borderId="0" xfId="0" applyFont="1" applyFill="1" applyAlignment="1">
      <alignment horizontal="right"/>
    </xf>
    <xf numFmtId="0" fontId="13" fillId="2" borderId="2" xfId="0" applyFont="1" applyFill="1" applyBorder="1" applyAlignment="1">
      <alignment horizontal="right"/>
    </xf>
    <xf numFmtId="9" fontId="13" fillId="2" borderId="10" xfId="87" applyFont="1" applyFill="1" applyBorder="1" applyAlignment="1">
      <alignment horizontal="right"/>
    </xf>
    <xf numFmtId="9" fontId="13" fillId="2" borderId="11" xfId="87" applyFont="1" applyFill="1" applyBorder="1" applyAlignment="1">
      <alignment horizontal="right"/>
    </xf>
    <xf numFmtId="9" fontId="13" fillId="2" borderId="12" xfId="87" applyFont="1" applyFill="1" applyBorder="1" applyAlignment="1">
      <alignment horizontal="right"/>
    </xf>
    <xf numFmtId="0" fontId="8" fillId="2" borderId="0" xfId="0" applyFont="1" applyFill="1" applyAlignment="1">
      <alignment horizontal="center"/>
    </xf>
    <xf numFmtId="0" fontId="10" fillId="2" borderId="0" xfId="0" applyFont="1" applyFill="1" applyAlignment="1">
      <alignment wrapText="1"/>
    </xf>
    <xf numFmtId="0" fontId="7" fillId="2" borderId="0" xfId="0" applyFont="1" applyFill="1" applyAlignment="1">
      <alignment vertical="top"/>
    </xf>
    <xf numFmtId="0" fontId="15" fillId="2" borderId="0" xfId="0" applyFont="1" applyFill="1" applyAlignment="1">
      <alignment vertical="top"/>
    </xf>
    <xf numFmtId="0" fontId="17" fillId="2" borderId="1" xfId="0" applyFont="1" applyFill="1" applyBorder="1" applyAlignment="1">
      <alignment vertical="top" wrapText="1"/>
    </xf>
    <xf numFmtId="0" fontId="15" fillId="0" borderId="0" xfId="0" applyFont="1" applyAlignment="1">
      <alignment vertical="top"/>
    </xf>
    <xf numFmtId="0" fontId="12" fillId="4" borderId="0" xfId="0" applyFont="1" applyFill="1"/>
    <xf numFmtId="0" fontId="10" fillId="4" borderId="0" xfId="0" applyFont="1" applyFill="1"/>
    <xf numFmtId="0" fontId="10" fillId="4" borderId="0" xfId="0" applyFont="1" applyFill="1" applyAlignment="1">
      <alignment wrapText="1"/>
    </xf>
    <xf numFmtId="0" fontId="10" fillId="2" borderId="0" xfId="0" applyFont="1" applyFill="1" applyAlignment="1">
      <alignment vertical="top"/>
    </xf>
    <xf numFmtId="0" fontId="16" fillId="3" borderId="0" xfId="0" applyFont="1" applyFill="1" applyAlignment="1">
      <alignment vertical="top"/>
    </xf>
    <xf numFmtId="0" fontId="16" fillId="3" borderId="3" xfId="0" applyFont="1" applyFill="1" applyBorder="1" applyAlignment="1">
      <alignment vertical="center"/>
    </xf>
    <xf numFmtId="0" fontId="16" fillId="3" borderId="4" xfId="0" applyFont="1" applyFill="1" applyBorder="1" applyAlignment="1">
      <alignment vertical="center"/>
    </xf>
    <xf numFmtId="0" fontId="17" fillId="3" borderId="4" xfId="0" applyFont="1" applyFill="1" applyBorder="1" applyAlignment="1">
      <alignment vertical="center"/>
    </xf>
    <xf numFmtId="0" fontId="7" fillId="3" borderId="0" xfId="0" applyFont="1" applyFill="1" applyAlignment="1">
      <alignment vertical="center"/>
    </xf>
    <xf numFmtId="0" fontId="1" fillId="0" borderId="0" xfId="0" applyFont="1"/>
    <xf numFmtId="0" fontId="16" fillId="3" borderId="5" xfId="0" applyFont="1" applyFill="1" applyBorder="1" applyAlignment="1">
      <alignment vertical="center" wrapText="1"/>
    </xf>
    <xf numFmtId="0" fontId="17" fillId="2" borderId="0" xfId="0" applyFont="1" applyFill="1"/>
    <xf numFmtId="0" fontId="17" fillId="2" borderId="1" xfId="0" applyFont="1" applyFill="1" applyBorder="1"/>
    <xf numFmtId="0" fontId="17" fillId="2" borderId="1" xfId="0" applyFont="1" applyFill="1" applyBorder="1" applyAlignment="1">
      <alignment vertical="top"/>
    </xf>
    <xf numFmtId="0" fontId="16" fillId="2" borderId="1" xfId="0" applyFont="1" applyFill="1" applyBorder="1" applyAlignment="1">
      <alignment horizontal="center" vertical="top"/>
    </xf>
    <xf numFmtId="0" fontId="17" fillId="0" borderId="1" xfId="0" applyFont="1" applyBorder="1"/>
    <xf numFmtId="0" fontId="17" fillId="0" borderId="1" xfId="0" applyFont="1" applyBorder="1" applyAlignment="1">
      <alignment vertical="top" wrapText="1"/>
    </xf>
    <xf numFmtId="0" fontId="17" fillId="2" borderId="0" xfId="0" applyFont="1" applyFill="1" applyAlignment="1">
      <alignment vertical="top" wrapText="1"/>
    </xf>
    <xf numFmtId="0" fontId="17" fillId="2" borderId="1" xfId="0" quotePrefix="1" applyFont="1" applyFill="1" applyBorder="1" applyAlignment="1">
      <alignment horizontal="left" vertical="top" wrapText="1"/>
    </xf>
    <xf numFmtId="0" fontId="17" fillId="2" borderId="1" xfId="0" applyFont="1" applyFill="1" applyBorder="1" applyAlignment="1">
      <alignment horizontal="left" vertical="top" wrapText="1"/>
    </xf>
    <xf numFmtId="0" fontId="25" fillId="2" borderId="0" xfId="0" applyFont="1" applyFill="1"/>
    <xf numFmtId="0" fontId="16" fillId="2" borderId="1" xfId="0" applyFont="1" applyFill="1" applyBorder="1" applyAlignment="1">
      <alignment vertical="top" wrapText="1"/>
    </xf>
    <xf numFmtId="0" fontId="25" fillId="2" borderId="1" xfId="0" applyFont="1" applyFill="1" applyBorder="1" applyAlignment="1">
      <alignment wrapText="1"/>
    </xf>
    <xf numFmtId="0" fontId="26" fillId="2" borderId="1" xfId="0" applyFont="1" applyFill="1" applyBorder="1" applyAlignment="1">
      <alignment vertical="top" wrapText="1"/>
    </xf>
    <xf numFmtId="0" fontId="18" fillId="2" borderId="0" xfId="0" applyFont="1" applyFill="1"/>
    <xf numFmtId="0" fontId="13" fillId="2" borderId="0" xfId="0" applyFont="1" applyFill="1"/>
    <xf numFmtId="0" fontId="27" fillId="2" borderId="0" xfId="0" applyFont="1" applyFill="1"/>
    <xf numFmtId="0" fontId="28" fillId="5" borderId="1" xfId="0" applyFont="1" applyFill="1" applyBorder="1"/>
    <xf numFmtId="0" fontId="13" fillId="5" borderId="1" xfId="0" applyFont="1" applyFill="1" applyBorder="1"/>
    <xf numFmtId="164" fontId="13" fillId="5" borderId="1" xfId="0" applyNumberFormat="1" applyFont="1" applyFill="1" applyBorder="1" applyAlignment="1">
      <alignment horizontal="left"/>
    </xf>
    <xf numFmtId="0" fontId="18" fillId="0" borderId="0" xfId="0" applyFont="1"/>
    <xf numFmtId="0" fontId="18" fillId="2" borderId="14" xfId="0" applyFont="1" applyFill="1" applyBorder="1"/>
    <xf numFmtId="0" fontId="19" fillId="2" borderId="0" xfId="0" applyFont="1" applyFill="1"/>
    <xf numFmtId="0" fontId="17" fillId="2" borderId="11" xfId="0" applyFont="1" applyFill="1" applyBorder="1"/>
    <xf numFmtId="0" fontId="13" fillId="2" borderId="9" xfId="0" applyFont="1" applyFill="1" applyBorder="1"/>
    <xf numFmtId="0" fontId="13" fillId="2" borderId="2" xfId="0" applyFont="1" applyFill="1" applyBorder="1"/>
    <xf numFmtId="0" fontId="18" fillId="2" borderId="3" xfId="0" applyFont="1" applyFill="1" applyBorder="1"/>
    <xf numFmtId="0" fontId="18" fillId="2" borderId="2" xfId="0" applyFont="1" applyFill="1" applyBorder="1"/>
    <xf numFmtId="0" fontId="17" fillId="2" borderId="2" xfId="0" applyFont="1" applyFill="1" applyBorder="1"/>
    <xf numFmtId="0" fontId="17" fillId="2" borderId="12" xfId="0" applyFont="1" applyFill="1" applyBorder="1"/>
    <xf numFmtId="0" fontId="16" fillId="2" borderId="0" xfId="0" applyFont="1" applyFill="1"/>
    <xf numFmtId="0" fontId="13" fillId="0" borderId="2" xfId="0" applyFont="1" applyBorder="1"/>
    <xf numFmtId="0" fontId="19" fillId="2" borderId="15" xfId="0" applyFont="1" applyFill="1" applyBorder="1" applyAlignment="1">
      <alignment horizontal="left" vertical="center"/>
    </xf>
    <xf numFmtId="0" fontId="25" fillId="2" borderId="1" xfId="0" applyFont="1" applyFill="1" applyBorder="1" applyAlignment="1">
      <alignment vertical="top" wrapText="1"/>
    </xf>
    <xf numFmtId="0" fontId="17" fillId="2" borderId="1" xfId="0" applyFont="1" applyFill="1" applyBorder="1" applyAlignment="1">
      <alignment vertical="center" wrapText="1"/>
    </xf>
    <xf numFmtId="0" fontId="17" fillId="0" borderId="3" xfId="0" applyFont="1" applyBorder="1" applyAlignment="1">
      <alignment vertical="top" wrapText="1"/>
    </xf>
    <xf numFmtId="9" fontId="13" fillId="2" borderId="0" xfId="87" applyFont="1" applyFill="1" applyBorder="1" applyAlignment="1">
      <alignment horizontal="center"/>
    </xf>
    <xf numFmtId="0" fontId="7" fillId="6" borderId="14" xfId="0" applyFont="1" applyFill="1" applyBorder="1" applyAlignment="1">
      <alignment vertical="top"/>
    </xf>
    <xf numFmtId="0" fontId="14" fillId="6" borderId="0" xfId="0" applyFont="1" applyFill="1" applyAlignment="1">
      <alignment horizontal="center" vertical="center"/>
    </xf>
    <xf numFmtId="0" fontId="7" fillId="6" borderId="0" xfId="0" applyFont="1" applyFill="1"/>
    <xf numFmtId="0" fontId="0" fillId="7" borderId="13" xfId="0" applyFill="1" applyBorder="1"/>
    <xf numFmtId="0" fontId="0" fillId="7" borderId="9" xfId="0" applyFill="1" applyBorder="1"/>
    <xf numFmtId="0" fontId="0" fillId="7" borderId="10" xfId="0" applyFill="1" applyBorder="1"/>
    <xf numFmtId="0" fontId="13" fillId="3" borderId="13" xfId="0" applyFont="1" applyFill="1" applyBorder="1" applyAlignment="1">
      <alignment vertical="center" wrapText="1"/>
    </xf>
    <xf numFmtId="0" fontId="7" fillId="3" borderId="9" xfId="0" applyFont="1" applyFill="1" applyBorder="1"/>
    <xf numFmtId="0" fontId="7" fillId="3" borderId="10" xfId="0" applyFont="1" applyFill="1" applyBorder="1"/>
    <xf numFmtId="0" fontId="13" fillId="3" borderId="14" xfId="0" applyFont="1" applyFill="1" applyBorder="1" applyAlignment="1">
      <alignment vertical="center" wrapText="1"/>
    </xf>
    <xf numFmtId="0" fontId="10" fillId="3" borderId="0" xfId="0" applyFont="1" applyFill="1"/>
    <xf numFmtId="0" fontId="10" fillId="3" borderId="11" xfId="0" applyFont="1" applyFill="1" applyBorder="1"/>
    <xf numFmtId="0" fontId="13" fillId="3" borderId="14" xfId="0" applyFont="1" applyFill="1" applyBorder="1"/>
    <xf numFmtId="0" fontId="13" fillId="3" borderId="14" xfId="0" applyFont="1" applyFill="1" applyBorder="1" applyAlignment="1">
      <alignment wrapText="1"/>
    </xf>
    <xf numFmtId="0" fontId="19" fillId="3" borderId="14" xfId="0" applyFont="1" applyFill="1" applyBorder="1" applyAlignment="1">
      <alignment wrapText="1"/>
    </xf>
    <xf numFmtId="0" fontId="13" fillId="3" borderId="14" xfId="0" applyFont="1" applyFill="1" applyBorder="1" applyAlignment="1">
      <alignment horizontal="left" vertical="center" indent="4"/>
    </xf>
    <xf numFmtId="0" fontId="19" fillId="3" borderId="14" xfId="0" applyFont="1" applyFill="1" applyBorder="1" applyAlignment="1">
      <alignment vertical="center"/>
    </xf>
    <xf numFmtId="0" fontId="13" fillId="3" borderId="14" xfId="0" applyFont="1" applyFill="1" applyBorder="1" applyAlignment="1">
      <alignment horizontal="left" vertical="center" wrapText="1"/>
    </xf>
    <xf numFmtId="0" fontId="19" fillId="3" borderId="14" xfId="0" applyFont="1" applyFill="1" applyBorder="1"/>
    <xf numFmtId="0" fontId="17" fillId="3" borderId="14" xfId="0" applyFont="1" applyFill="1" applyBorder="1"/>
    <xf numFmtId="0" fontId="16" fillId="3" borderId="14" xfId="0" applyFont="1" applyFill="1" applyBorder="1"/>
    <xf numFmtId="0" fontId="7" fillId="3" borderId="0" xfId="0" applyFont="1" applyFill="1"/>
    <xf numFmtId="0" fontId="7" fillId="3" borderId="11" xfId="0" applyFont="1" applyFill="1" applyBorder="1"/>
    <xf numFmtId="0" fontId="17" fillId="3" borderId="15" xfId="0" applyFont="1" applyFill="1" applyBorder="1"/>
    <xf numFmtId="0" fontId="7" fillId="3" borderId="2" xfId="0" applyFont="1" applyFill="1" applyBorder="1"/>
    <xf numFmtId="0" fontId="7" fillId="3" borderId="12" xfId="0" applyFont="1" applyFill="1" applyBorder="1"/>
    <xf numFmtId="0" fontId="7" fillId="6" borderId="13" xfId="0" applyFont="1" applyFill="1" applyBorder="1" applyAlignment="1">
      <alignment vertical="top"/>
    </xf>
    <xf numFmtId="0" fontId="16" fillId="3" borderId="15" xfId="0" applyFont="1" applyFill="1" applyBorder="1" applyAlignment="1">
      <alignment vertical="top"/>
    </xf>
    <xf numFmtId="0" fontId="16" fillId="3" borderId="2" xfId="0" applyFont="1" applyFill="1" applyBorder="1" applyAlignment="1">
      <alignment vertical="top"/>
    </xf>
    <xf numFmtId="0" fontId="16" fillId="3" borderId="12" xfId="0" applyFont="1" applyFill="1" applyBorder="1" applyAlignment="1">
      <alignment horizontal="center" vertical="top" wrapText="1"/>
    </xf>
    <xf numFmtId="0" fontId="1" fillId="6" borderId="0" xfId="0" applyFont="1" applyFill="1"/>
    <xf numFmtId="0" fontId="10" fillId="6" borderId="0" xfId="0" applyFont="1" applyFill="1"/>
    <xf numFmtId="0" fontId="13" fillId="6" borderId="0" xfId="0" applyFont="1" applyFill="1" applyAlignment="1">
      <alignment horizontal="right"/>
    </xf>
    <xf numFmtId="0" fontId="0" fillId="0" borderId="0" xfId="0" applyAlignment="1">
      <alignment vertical="top" wrapText="1"/>
    </xf>
    <xf numFmtId="0" fontId="18" fillId="2" borderId="1" xfId="0" applyFont="1" applyFill="1" applyBorder="1" applyAlignment="1">
      <alignment vertical="top" wrapText="1"/>
    </xf>
    <xf numFmtId="0" fontId="31" fillId="6" borderId="0" xfId="0" applyFont="1" applyFill="1" applyAlignment="1">
      <alignment vertical="top" wrapText="1"/>
    </xf>
    <xf numFmtId="0" fontId="16" fillId="3" borderId="4" xfId="0" applyFont="1" applyFill="1" applyBorder="1" applyAlignment="1">
      <alignment horizontal="center" vertical="center"/>
    </xf>
    <xf numFmtId="0" fontId="27" fillId="2" borderId="0" xfId="0" applyFont="1" applyFill="1" applyAlignment="1">
      <alignment vertical="top"/>
    </xf>
    <xf numFmtId="9" fontId="13" fillId="0" borderId="16" xfId="87" applyFont="1" applyFill="1" applyBorder="1" applyAlignment="1">
      <alignment horizontal="right"/>
    </xf>
    <xf numFmtId="0" fontId="35" fillId="7" borderId="0" xfId="0" applyFont="1" applyFill="1"/>
    <xf numFmtId="0" fontId="36" fillId="7" borderId="0" xfId="0" applyFont="1" applyFill="1" applyAlignment="1">
      <alignment vertical="center" wrapText="1"/>
    </xf>
    <xf numFmtId="0" fontId="11" fillId="2" borderId="0" xfId="0" applyFont="1" applyFill="1"/>
    <xf numFmtId="2" fontId="7" fillId="2" borderId="0" xfId="0" applyNumberFormat="1" applyFont="1" applyFill="1"/>
    <xf numFmtId="0" fontId="14" fillId="2" borderId="0" xfId="0" applyFont="1" applyFill="1" applyAlignment="1">
      <alignment horizontal="center" vertical="center"/>
    </xf>
    <xf numFmtId="0" fontId="14" fillId="2" borderId="0" xfId="0" applyFont="1" applyFill="1" applyAlignment="1">
      <alignment vertical="center"/>
    </xf>
    <xf numFmtId="0" fontId="38" fillId="5" borderId="2" xfId="0" applyFont="1" applyFill="1" applyBorder="1" applyAlignment="1">
      <alignment horizontal="left" vertical="top" wrapText="1"/>
    </xf>
    <xf numFmtId="0" fontId="38" fillId="5" borderId="4" xfId="0" applyFont="1" applyFill="1" applyBorder="1" applyAlignment="1">
      <alignment horizontal="left" vertical="top" wrapText="1"/>
    </xf>
    <xf numFmtId="0" fontId="37" fillId="0" borderId="4" xfId="0" applyFont="1" applyBorder="1" applyAlignment="1">
      <alignment horizontal="left" vertical="top" wrapText="1"/>
    </xf>
    <xf numFmtId="0" fontId="37" fillId="3" borderId="4" xfId="0" applyFont="1" applyFill="1" applyBorder="1" applyAlignment="1">
      <alignment horizontal="left" vertical="top" wrapText="1"/>
    </xf>
    <xf numFmtId="0" fontId="11" fillId="2" borderId="0" xfId="0" applyFont="1" applyFill="1" applyAlignment="1">
      <alignment vertical="top"/>
    </xf>
    <xf numFmtId="0" fontId="8" fillId="2" borderId="0" xfId="0" applyFont="1" applyFill="1" applyAlignment="1">
      <alignment vertical="top"/>
    </xf>
    <xf numFmtId="0" fontId="4" fillId="2" borderId="0" xfId="0" applyFont="1" applyFill="1"/>
    <xf numFmtId="0" fontId="0" fillId="2" borderId="0" xfId="0" applyFill="1" applyAlignment="1">
      <alignment wrapText="1"/>
    </xf>
    <xf numFmtId="0" fontId="25" fillId="2" borderId="0" xfId="0" applyFont="1" applyFill="1" applyAlignment="1">
      <alignment wrapText="1"/>
    </xf>
    <xf numFmtId="0" fontId="16" fillId="2" borderId="2" xfId="0" applyFont="1" applyFill="1" applyBorder="1" applyAlignment="1">
      <alignment vertical="top"/>
    </xf>
    <xf numFmtId="0" fontId="16" fillId="2" borderId="17" xfId="0" applyFont="1" applyFill="1" applyBorder="1" applyAlignment="1">
      <alignment vertical="top"/>
    </xf>
    <xf numFmtId="0" fontId="25" fillId="2" borderId="18" xfId="0" applyFont="1" applyFill="1" applyBorder="1"/>
    <xf numFmtId="0" fontId="17" fillId="2" borderId="0" xfId="0" applyFont="1" applyFill="1" applyAlignment="1">
      <alignment vertical="center"/>
    </xf>
    <xf numFmtId="0" fontId="7" fillId="2" borderId="0" xfId="0" applyFont="1" applyFill="1" applyAlignment="1">
      <alignment vertical="center"/>
    </xf>
    <xf numFmtId="0" fontId="29" fillId="6" borderId="15"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12" xfId="0" applyFont="1" applyFill="1" applyBorder="1" applyAlignment="1">
      <alignment horizontal="center" vertical="center"/>
    </xf>
    <xf numFmtId="0" fontId="29" fillId="7" borderId="14" xfId="0" applyFont="1" applyFill="1" applyBorder="1" applyAlignment="1">
      <alignment horizontal="center"/>
    </xf>
    <xf numFmtId="0" fontId="29" fillId="7" borderId="0" xfId="0" applyFont="1" applyFill="1" applyAlignment="1">
      <alignment horizontal="center"/>
    </xf>
    <xf numFmtId="0" fontId="29" fillId="7" borderId="11" xfId="0" applyFont="1" applyFill="1" applyBorder="1" applyAlignment="1">
      <alignment horizontal="center"/>
    </xf>
    <xf numFmtId="0" fontId="32" fillId="6" borderId="9" xfId="0" applyFont="1" applyFill="1" applyBorder="1" applyAlignment="1">
      <alignment horizontal="center" vertical="center"/>
    </xf>
    <xf numFmtId="0" fontId="33" fillId="6" borderId="9" xfId="0" applyFont="1" applyFill="1" applyBorder="1" applyAlignment="1">
      <alignment horizontal="center" vertical="center"/>
    </xf>
    <xf numFmtId="0" fontId="33" fillId="6" borderId="10" xfId="0" applyFont="1" applyFill="1" applyBorder="1" applyAlignment="1">
      <alignment horizontal="center" vertical="center"/>
    </xf>
    <xf numFmtId="0" fontId="33" fillId="6" borderId="0" xfId="0" applyFont="1" applyFill="1" applyAlignment="1">
      <alignment horizontal="center" vertical="center"/>
    </xf>
    <xf numFmtId="0" fontId="33" fillId="6" borderId="11" xfId="0" applyFont="1" applyFill="1" applyBorder="1" applyAlignment="1">
      <alignment horizontal="center" vertical="center"/>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7" fillId="2" borderId="8" xfId="0" applyFont="1" applyFill="1" applyBorder="1" applyAlignment="1">
      <alignment vertical="top" wrapText="1"/>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17" fillId="2" borderId="6"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8" xfId="0" applyFont="1" applyFill="1" applyBorder="1" applyAlignment="1">
      <alignment horizontal="center" vertical="top" wrapText="1"/>
    </xf>
    <xf numFmtId="0" fontId="32" fillId="6" borderId="0" xfId="0" applyFont="1" applyFill="1" applyAlignment="1">
      <alignment horizontal="center" vertical="center"/>
    </xf>
    <xf numFmtId="0" fontId="17" fillId="2" borderId="1" xfId="0" quotePrefix="1" applyFont="1" applyFill="1" applyBorder="1" applyAlignment="1">
      <alignment horizontal="left" vertical="top" wrapText="1"/>
    </xf>
    <xf numFmtId="0" fontId="17" fillId="2" borderId="1" xfId="0" applyFont="1" applyFill="1" applyBorder="1" applyAlignment="1">
      <alignment horizontal="left" vertical="top" wrapText="1"/>
    </xf>
    <xf numFmtId="0" fontId="30" fillId="8" borderId="1"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5" xfId="0" applyFont="1" applyFill="1" applyBorder="1" applyAlignment="1">
      <alignment horizontal="center" vertical="center"/>
    </xf>
    <xf numFmtId="0" fontId="17" fillId="2" borderId="1" xfId="0" applyFont="1" applyFill="1" applyBorder="1" applyAlignment="1">
      <alignment vertical="top" wrapText="1"/>
    </xf>
    <xf numFmtId="0" fontId="16" fillId="2" borderId="6" xfId="0" applyFont="1" applyFill="1" applyBorder="1" applyAlignment="1">
      <alignment horizontal="left" vertical="top" wrapText="1"/>
    </xf>
    <xf numFmtId="0" fontId="16" fillId="2" borderId="8" xfId="0" applyFont="1" applyFill="1" applyBorder="1" applyAlignment="1">
      <alignment horizontal="left" vertical="top" wrapText="1"/>
    </xf>
    <xf numFmtId="0" fontId="19" fillId="2" borderId="14" xfId="0" applyFont="1" applyFill="1" applyBorder="1" applyAlignment="1">
      <alignment horizontal="left" vertical="center" wrapText="1"/>
    </xf>
    <xf numFmtId="0" fontId="13" fillId="2" borderId="0" xfId="0" applyFont="1" applyFill="1" applyAlignment="1">
      <alignment horizontal="left" wrapText="1"/>
    </xf>
    <xf numFmtId="0" fontId="34" fillId="6" borderId="13"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19" fillId="2" borderId="13"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3"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29" fillId="6" borderId="0" xfId="0" applyFont="1" applyFill="1" applyAlignment="1">
      <alignment horizontal="center" vertical="center"/>
    </xf>
    <xf numFmtId="0" fontId="7" fillId="2" borderId="0" xfId="0" applyFont="1" applyFill="1" applyAlignment="1">
      <alignment wrapText="1"/>
    </xf>
    <xf numFmtId="0" fontId="36" fillId="7" borderId="0" xfId="0" applyFont="1" applyFill="1" applyAlignment="1">
      <alignment horizontal="left" vertical="top" wrapText="1"/>
    </xf>
  </cellXfs>
  <cellStyles count="88">
    <cellStyle name="Followed Hyperlink" xfId="4" builtinId="9" hidden="1"/>
    <cellStyle name="Followed Hyperlink" xfId="14" builtinId="9" hidden="1"/>
    <cellStyle name="Followed Hyperlink" xfId="12" builtinId="9" hidden="1"/>
    <cellStyle name="Followed Hyperlink" xfId="20" builtinId="9" hidden="1"/>
    <cellStyle name="Followed Hyperlink" xfId="16" builtinId="9" hidden="1"/>
    <cellStyle name="Followed Hyperlink" xfId="10" builtinId="9" hidden="1"/>
    <cellStyle name="Followed Hyperlink" xfId="6" builtinId="9" hidden="1"/>
    <cellStyle name="Followed Hyperlink" xfId="8" builtinId="9" hidden="1"/>
    <cellStyle name="Followed Hyperlink" xfId="18" builtinId="9" hidden="1"/>
    <cellStyle name="Followed Hyperlink" xfId="2"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4" builtinId="9" hidden="1"/>
    <cellStyle name="Followed Hyperlink" xfId="36" builtinId="9" hidden="1"/>
    <cellStyle name="Followed Hyperlink" xfId="40" builtinId="9" hidden="1"/>
    <cellStyle name="Followed Hyperlink" xfId="44" builtinId="9" hidden="1"/>
    <cellStyle name="Followed Hyperlink" xfId="48" builtinId="9" hidden="1"/>
    <cellStyle name="Followed Hyperlink" xfId="50" builtinId="9" hidden="1"/>
    <cellStyle name="Followed Hyperlink" xfId="56" builtinId="9" hidden="1"/>
    <cellStyle name="Followed Hyperlink" xfId="58" builtinId="9" hidden="1"/>
    <cellStyle name="Followed Hyperlink" xfId="52" builtinId="9" hidden="1"/>
    <cellStyle name="Followed Hyperlink" xfId="62" builtinId="9" hidden="1"/>
    <cellStyle name="Followed Hyperlink" xfId="54" builtinId="9" hidden="1"/>
    <cellStyle name="Followed Hyperlink" xfId="60" builtinId="9" hidden="1"/>
    <cellStyle name="Followed Hyperlink" xfId="30" builtinId="9" hidden="1"/>
    <cellStyle name="Followed Hyperlink" xfId="38" builtinId="9" hidden="1"/>
    <cellStyle name="Followed Hyperlink" xfId="64" builtinId="9" hidden="1"/>
    <cellStyle name="Followed Hyperlink" xfId="46" builtinId="9" hidden="1"/>
    <cellStyle name="Followed Hyperlink" xfId="42" builtinId="9" hidden="1"/>
    <cellStyle name="Followed Hyperlink" xfId="32" builtinId="9" hidden="1"/>
    <cellStyle name="Followed Hyperlink" xfId="66" builtinId="9" hidden="1"/>
    <cellStyle name="Followed Hyperlink" xfId="72" builtinId="9" hidden="1"/>
    <cellStyle name="Followed Hyperlink" xfId="68" builtinId="9" hidden="1"/>
    <cellStyle name="Followed Hyperlink" xfId="82" builtinId="9" hidden="1"/>
    <cellStyle name="Followed Hyperlink" xfId="74" builtinId="9" hidden="1"/>
    <cellStyle name="Followed Hyperlink" xfId="86" builtinId="9" hidden="1"/>
    <cellStyle name="Followed Hyperlink" xfId="80" builtinId="9" hidden="1"/>
    <cellStyle name="Followed Hyperlink" xfId="70" builtinId="9" hidden="1"/>
    <cellStyle name="Followed Hyperlink" xfId="76" builtinId="9" hidden="1"/>
    <cellStyle name="Followed Hyperlink" xfId="78" builtinId="9" hidden="1"/>
    <cellStyle name="Followed Hyperlink" xfId="84" builtinId="9" hidden="1"/>
    <cellStyle name="Hyperlink" xfId="55" builtinId="8" hidden="1"/>
    <cellStyle name="Hyperlink" xfId="29" builtinId="8" hidden="1"/>
    <cellStyle name="Hyperlink" xfId="83" builtinId="8" hidden="1"/>
    <cellStyle name="Hyperlink" xfId="11" builtinId="8" hidden="1"/>
    <cellStyle name="Hyperlink" xfId="7" builtinId="8" hidden="1"/>
    <cellStyle name="Hyperlink" xfId="27" builtinId="8" hidden="1"/>
    <cellStyle name="Hyperlink" xfId="61" builtinId="8" hidden="1"/>
    <cellStyle name="Hyperlink" xfId="21" builtinId="8" hidden="1"/>
    <cellStyle name="Hyperlink" xfId="35" builtinId="8" hidden="1"/>
    <cellStyle name="Hyperlink" xfId="9" builtinId="8" hidden="1"/>
    <cellStyle name="Hyperlink" xfId="19" builtinId="8" hidden="1"/>
    <cellStyle name="Hyperlink" xfId="85" builtinId="8" hidden="1"/>
    <cellStyle name="Hyperlink" xfId="45" builtinId="8" hidden="1"/>
    <cellStyle name="Hyperlink" xfId="15" builtinId="8" hidden="1"/>
    <cellStyle name="Hyperlink" xfId="77" builtinId="8" hidden="1"/>
    <cellStyle name="Hyperlink" xfId="53" builtinId="8" hidden="1"/>
    <cellStyle name="Hyperlink" xfId="23" builtinId="8" hidden="1"/>
    <cellStyle name="Hyperlink" xfId="51" builtinId="8" hidden="1"/>
    <cellStyle name="Hyperlink" xfId="17" builtinId="8" hidden="1"/>
    <cellStyle name="Hyperlink" xfId="59" builtinId="8" hidden="1"/>
    <cellStyle name="Hyperlink" xfId="33" builtinId="8" hidden="1"/>
    <cellStyle name="Hyperlink" xfId="57" builtinId="8" hidden="1"/>
    <cellStyle name="Hyperlink" xfId="71" builtinId="8" hidden="1"/>
    <cellStyle name="Hyperlink" xfId="31" builtinId="8" hidden="1"/>
    <cellStyle name="Hyperlink" xfId="41" builtinId="8" hidden="1"/>
    <cellStyle name="Hyperlink" xfId="13" builtinId="8" hidden="1"/>
    <cellStyle name="Hyperlink" xfId="39" builtinId="8" hidden="1"/>
    <cellStyle name="Hyperlink" xfId="49" builtinId="8" hidden="1"/>
    <cellStyle name="Hyperlink" xfId="67" builtinId="8" hidden="1"/>
    <cellStyle name="Hyperlink" xfId="47" builtinId="8" hidden="1"/>
    <cellStyle name="Hyperlink" xfId="3" builtinId="8" hidden="1"/>
    <cellStyle name="Hyperlink" xfId="69" builtinId="8" hidden="1"/>
    <cellStyle name="Hyperlink" xfId="63" builtinId="8" hidden="1"/>
    <cellStyle name="Hyperlink" xfId="5" builtinId="8" hidden="1"/>
    <cellStyle name="Hyperlink" xfId="75" builtinId="8" hidden="1"/>
    <cellStyle name="Hyperlink" xfId="43" builtinId="8" hidden="1"/>
    <cellStyle name="Hyperlink" xfId="81" builtinId="8" hidden="1"/>
    <cellStyle name="Hyperlink" xfId="73" builtinId="8" hidden="1"/>
    <cellStyle name="Hyperlink" xfId="25" builtinId="8" hidden="1"/>
    <cellStyle name="Hyperlink" xfId="65" builtinId="8" hidden="1"/>
    <cellStyle name="Hyperlink" xfId="79" builtinId="8" hidden="1"/>
    <cellStyle name="Hyperlink" xfId="37" builtinId="8" hidden="1"/>
    <cellStyle name="Hyperlink" xfId="1" builtinId="8" hidden="1"/>
    <cellStyle name="Normal" xfId="0" builtinId="0"/>
    <cellStyle name="Percent" xfId="87" builtinId="5"/>
  </cellStyles>
  <dxfs count="139">
    <dxf>
      <alignment wrapText="1" readingOrder="0"/>
    </dxf>
    <dxf>
      <alignment vertical="top" readingOrder="0"/>
    </dxf>
    <dxf>
      <alignment horizontal="left" readingOrder="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ill>
        <patternFill patternType="solid">
          <bgColor rgb="FF443F3E"/>
        </patternFill>
      </fill>
    </dxf>
    <dxf>
      <fill>
        <patternFill patternType="solid">
          <bgColor rgb="FF443F3E"/>
        </patternFill>
      </fill>
    </dxf>
    <dxf>
      <fill>
        <patternFill patternType="solid">
          <bgColor rgb="FF443F3E"/>
        </patternFill>
      </fill>
    </dxf>
    <dxf>
      <fill>
        <patternFill patternType="solid">
          <bgColor rgb="FF443F3E"/>
        </patternFill>
      </fill>
    </dxf>
    <dxf>
      <fill>
        <patternFill patternType="solid">
          <bgColor rgb="FF443F3E"/>
        </patternFill>
      </fill>
    </dxf>
    <dxf>
      <fill>
        <patternFill patternType="solid">
          <bgColor rgb="FF9A8273"/>
        </patternFill>
      </fill>
    </dxf>
    <dxf>
      <fill>
        <patternFill patternType="solid">
          <bgColor rgb="FFECEBEE"/>
        </patternFill>
      </fill>
    </dxf>
    <dxf>
      <fill>
        <patternFill patternType="solid">
          <bgColor rgb="FFECEBEE"/>
        </patternFill>
      </fill>
    </dxf>
    <dxf>
      <fill>
        <patternFill patternType="solid">
          <bgColor rgb="FFECEBEE"/>
        </patternFill>
      </fill>
    </dxf>
    <dxf>
      <fill>
        <patternFill>
          <bgColor rgb="FFECEBEE"/>
        </patternFill>
      </fill>
    </dxf>
    <dxf>
      <border>
        <top/>
      </border>
    </dxf>
    <dxf>
      <border>
        <top/>
      </border>
    </dxf>
    <dxf>
      <border>
        <top/>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ont>
        <color auto="1"/>
      </font>
    </dxf>
    <dxf>
      <font>
        <color auto="1"/>
      </font>
    </dxf>
    <dxf>
      <font>
        <color auto="1"/>
      </font>
    </dxf>
    <dxf>
      <font>
        <color auto="1"/>
      </font>
    </dxf>
    <dxf>
      <font>
        <color auto="1"/>
      </font>
    </dxf>
    <dxf>
      <fill>
        <patternFill>
          <bgColor theme="0" tint="-0.249977111117893"/>
        </patternFill>
      </fill>
    </dxf>
    <dxf>
      <font>
        <color auto="1"/>
      </font>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ont>
        <color auto="1"/>
      </font>
    </dxf>
    <dxf>
      <fill>
        <patternFill>
          <bgColor theme="0" tint="-0.249977111117893"/>
        </patternFill>
      </fill>
    </dxf>
    <dxf>
      <font>
        <color auto="1"/>
      </font>
    </dxf>
    <dxf>
      <font>
        <color auto="1"/>
      </font>
    </dxf>
    <dxf>
      <font>
        <color auto="1"/>
      </font>
    </dxf>
    <dxf>
      <font>
        <color auto="1"/>
      </font>
    </dxf>
    <dxf>
      <font>
        <color auto="1"/>
      </font>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4.9989318521683403E-2"/>
        </patternFill>
      </fill>
    </dxf>
    <dxf>
      <fill>
        <patternFill>
          <bgColor theme="0" tint="-4.9989318521683403E-2"/>
        </patternFill>
      </fill>
    </dxf>
    <dxf>
      <fill>
        <patternFill>
          <bgColor theme="0" tint="-4.9989318521683403E-2"/>
        </patternFill>
      </fill>
    </dxf>
    <dxf>
      <border>
        <top/>
      </border>
    </dxf>
    <dxf>
      <border>
        <top/>
      </border>
    </dxf>
    <dxf>
      <border>
        <top/>
      </border>
    </dxf>
    <dxf>
      <fill>
        <patternFill>
          <bgColor rgb="FFECEBEE"/>
        </patternFill>
      </fill>
    </dxf>
    <dxf>
      <fill>
        <patternFill patternType="solid">
          <bgColor rgb="FFECEBEE"/>
        </patternFill>
      </fill>
    </dxf>
    <dxf>
      <fill>
        <patternFill patternType="solid">
          <bgColor rgb="FFECEBEE"/>
        </patternFill>
      </fill>
    </dxf>
    <dxf>
      <fill>
        <patternFill patternType="solid">
          <bgColor rgb="FFECEBEE"/>
        </patternFill>
      </fill>
    </dxf>
    <dxf>
      <fill>
        <patternFill patternType="solid">
          <bgColor rgb="FF9A8273"/>
        </patternFill>
      </fill>
    </dxf>
    <dxf>
      <fill>
        <patternFill patternType="solid">
          <bgColor rgb="FF443F3E"/>
        </patternFill>
      </fill>
    </dxf>
    <dxf>
      <fill>
        <patternFill patternType="solid">
          <bgColor rgb="FF443F3E"/>
        </patternFill>
      </fill>
    </dxf>
    <dxf>
      <fill>
        <patternFill patternType="solid">
          <bgColor rgb="FF443F3E"/>
        </patternFill>
      </fill>
    </dxf>
    <dxf>
      <fill>
        <patternFill patternType="solid">
          <bgColor rgb="FF443F3E"/>
        </patternFill>
      </fill>
    </dxf>
    <dxf>
      <fill>
        <patternFill patternType="solid">
          <bgColor rgb="FF443F3E"/>
        </patternFill>
      </fill>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alignment horizontal="left" readingOrder="0"/>
    </dxf>
    <dxf>
      <alignment vertical="top" readingOrder="0"/>
    </dxf>
    <dxf>
      <alignment wrapText="1" readingOrder="0"/>
    </dxf>
    <dxf>
      <font>
        <sz val="11"/>
        <color theme="1"/>
      </font>
      <border>
        <bottom style="thin">
          <color theme="0" tint="-0.34998626667073579"/>
        </bottom>
        <vertical/>
        <horizontal/>
      </border>
    </dxf>
    <dxf>
      <font>
        <color theme="1"/>
        <name val="Arial"/>
        <family val="2"/>
        <scheme val="none"/>
      </font>
      <border>
        <left style="thin">
          <color theme="0" tint="-0.499984740745262"/>
        </left>
        <right style="thin">
          <color theme="0" tint="-0.499984740745262"/>
        </right>
        <top style="thin">
          <color theme="0" tint="-0.499984740745262"/>
        </top>
        <bottom style="thin">
          <color theme="0" tint="-0.499984740745262"/>
        </bottom>
        <vertical/>
        <horizontal/>
      </border>
    </dxf>
    <dxf>
      <font>
        <b/>
        <color theme="1"/>
      </font>
      <border>
        <bottom style="thin">
          <color theme="5"/>
        </bottom>
        <vertical/>
        <horizontal/>
      </border>
    </dxf>
    <dxf>
      <font>
        <b val="0"/>
        <i val="0"/>
        <sz val="8"/>
        <color theme="1"/>
        <name val="Arial"/>
        <scheme val="none"/>
      </font>
      <border>
        <left style="thin">
          <color theme="5"/>
        </left>
        <right style="thin">
          <color theme="5"/>
        </right>
        <top style="thin">
          <color theme="5"/>
        </top>
        <bottom style="thin">
          <color theme="5"/>
        </bottom>
        <vertical/>
        <horizontal/>
      </border>
    </dxf>
    <dxf>
      <font>
        <b/>
        <color theme="1"/>
      </font>
      <border>
        <bottom style="thin">
          <color auto="1"/>
        </bottom>
        <vertical/>
        <horizontal/>
      </border>
    </dxf>
    <dxf>
      <font>
        <sz val="10"/>
        <color theme="1"/>
        <name val="Arial"/>
        <scheme val="none"/>
      </font>
      <border>
        <left style="thin">
          <color auto="1"/>
        </left>
        <right style="thin">
          <color auto="1"/>
        </right>
        <top style="thin">
          <color auto="1"/>
        </top>
        <bottom style="thin">
          <color auto="1"/>
        </bottom>
        <vertical/>
        <horizontal/>
      </border>
    </dxf>
    <dxf>
      <font>
        <b/>
        <color theme="1"/>
      </font>
      <border>
        <bottom style="thin">
          <color theme="5"/>
        </bottom>
        <vertical/>
        <horizontal/>
      </border>
    </dxf>
    <dxf>
      <font>
        <sz val="10"/>
        <color theme="1"/>
        <name val="Arial"/>
        <scheme val="none"/>
      </font>
      <border>
        <left style="thin">
          <color theme="5"/>
        </left>
        <right style="thin">
          <color theme="5"/>
        </right>
        <top style="thin">
          <color theme="5"/>
        </top>
        <bottom style="thin">
          <color theme="5"/>
        </bottom>
        <vertical/>
        <horizontal/>
      </border>
    </dxf>
    <dxf>
      <font>
        <b val="0"/>
        <i val="0"/>
        <sz val="10"/>
        <color theme="0"/>
        <name val="Arial"/>
        <family val="2"/>
        <scheme val="none"/>
      </font>
      <fill>
        <patternFill patternType="none">
          <bgColor auto="1"/>
        </patternFill>
      </fill>
    </dxf>
    <dxf>
      <font>
        <sz val="10"/>
        <color auto="1"/>
        <name val="Arial"/>
        <family val="2"/>
        <scheme val="none"/>
      </font>
    </dxf>
    <dxf>
      <font>
        <name val="Arial"/>
        <family val="2"/>
        <scheme val="none"/>
      </font>
      <fill>
        <patternFill patternType="none">
          <bgColor auto="1"/>
        </patternFill>
      </fill>
    </dxf>
    <dxf>
      <font>
        <b val="0"/>
        <i val="0"/>
        <strike val="0"/>
        <sz val="9"/>
        <name val="Arial"/>
        <scheme val="none"/>
      </font>
      <fill>
        <patternFill>
          <bgColor theme="5" tint="0.39994506668294322"/>
        </patternFill>
      </fill>
      <border diagonalUp="0" diagonalDown="0">
        <left style="thin">
          <color rgb="FF98002E"/>
        </left>
        <right style="thin">
          <color rgb="FF98002E"/>
        </right>
        <top style="thin">
          <color rgb="FF98002E"/>
        </top>
        <bottom style="thin">
          <color rgb="FF98002E"/>
        </bottom>
        <vertical/>
        <horizontal/>
      </border>
    </dxf>
    <dxf>
      <font>
        <b val="0"/>
        <i val="0"/>
        <strike val="0"/>
        <sz val="8"/>
        <name val="Arial"/>
        <scheme val="none"/>
      </font>
    </dxf>
  </dxfs>
  <tableStyles count="9" defaultTableStyle="TableStyleMedium9" defaultPivotStyle="PivotStyleMedium4">
    <tableStyle name="Slicer Style 1" pivot="0" table="0" count="1" xr9:uid="{00000000-0011-0000-FFFF-FFFF00000000}">
      <tableStyleElement type="wholeTable" dxfId="138"/>
    </tableStyle>
    <tableStyle name="Slicer Style 2" pivot="0" table="0" count="1" xr9:uid="{00000000-0011-0000-FFFF-FFFF01000000}">
      <tableStyleElement type="wholeTable" dxfId="137"/>
    </tableStyle>
    <tableStyle name="Slicer Style 3" pivot="0" table="0" count="1" xr9:uid="{3D82E3B7-3462-44F7-8517-DA94D51E92CA}">
      <tableStyleElement type="wholeTable" dxfId="136"/>
    </tableStyle>
    <tableStyle name="Slicer Style 4" pivot="0" table="0" count="1" xr9:uid="{7A9FE6BD-72BE-4942-9619-48713D3DD5C5}">
      <tableStyleElement type="wholeTable" dxfId="135"/>
    </tableStyle>
    <tableStyle name="Slicer Style QAO" pivot="0" table="0" count="5" xr9:uid="{7611DF1F-F68D-4E96-9F26-5410E72B7926}">
      <tableStyleElement type="wholeTable" dxfId="134"/>
    </tableStyle>
    <tableStyle name="SlicerStyleDark2 2" pivot="0" table="0" count="10" xr9:uid="{00000000-0011-0000-FFFF-FFFF02000000}">
      <tableStyleElement type="wholeTable" dxfId="133"/>
      <tableStyleElement type="headerRow" dxfId="132"/>
    </tableStyle>
    <tableStyle name="SlicerStyleDark2 2 2 2 4" pivot="0" table="0" count="10" xr9:uid="{6FE10244-F1DA-42D4-B332-A607FA014D0E}">
      <tableStyleElement type="wholeTable" dxfId="131"/>
      <tableStyleElement type="headerRow" dxfId="130"/>
    </tableStyle>
    <tableStyle name="SlicerStyleLight2 2" pivot="0" table="0" count="10" xr9:uid="{00000000-0011-0000-FFFF-FFFF03000000}">
      <tableStyleElement type="wholeTable" dxfId="129"/>
      <tableStyleElement type="headerRow" dxfId="128"/>
    </tableStyle>
    <tableStyle name="SlicerStyleOther QAP" pivot="0" table="0" count="10" xr9:uid="{9123F5A9-3896-4CEB-9095-A485318B135A}">
      <tableStyleElement type="wholeTable" dxfId="127"/>
      <tableStyleElement type="headerRow" dxfId="126"/>
    </tableStyle>
  </tableStyles>
  <colors>
    <mruColors>
      <color rgb="FFFF7C80"/>
      <color rgb="FFECEBEE"/>
      <color rgb="FF443F3E"/>
      <color rgb="FF9A8273"/>
      <color rgb="FF9D002E"/>
      <color rgb="FF98002E"/>
      <color rgb="FFECF2F8"/>
      <color rgb="FFFFDB43"/>
      <color rgb="FFFFCC00"/>
      <color rgb="FFFFCCCC"/>
    </mruColors>
  </colors>
  <extLst>
    <ext xmlns:x14="http://schemas.microsoft.com/office/spreadsheetml/2009/9/main" uri="{46F421CA-312F-682f-3DD2-61675219B42D}">
      <x14:dxfs count="36">
        <dxf>
          <font>
            <sz val="10"/>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sz val="10"/>
            <color rgb="FF000000"/>
          </font>
          <fill>
            <patternFill patternType="solid">
              <fgColor theme="0" tint="-0.249977111117893"/>
              <bgColor theme="0" tint="-0.249977111117893"/>
            </patternFill>
          </fill>
          <border>
            <left style="thin">
              <color rgb="FF999999"/>
            </left>
            <right style="thin">
              <color rgb="FF999999"/>
            </right>
            <top style="thin">
              <color rgb="FF999999"/>
            </top>
            <bottom style="thin">
              <color rgb="FF999999"/>
            </bottom>
            <vertical/>
            <horizontal/>
          </border>
        </dxf>
        <dxf>
          <font>
            <sz val="10"/>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sz val="10"/>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rgb="FF9A8273"/>
              <bgColor rgb="FFECEBEE"/>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rgb="FF363F7C"/>
              <bgColor rgb="FFE0603A"/>
            </patternFill>
          </fill>
          <border>
            <left style="thin">
              <color auto="1"/>
            </left>
            <right style="thin">
              <color auto="1"/>
            </right>
            <top style="thin">
              <color auto="1"/>
            </top>
            <bottom style="thin">
              <color auto="1"/>
            </bottom>
            <vertical/>
            <horizontal/>
          </border>
        </dxf>
        <dxf>
          <font>
            <color rgb="FF959595"/>
          </font>
          <fill>
            <patternFill patternType="solid">
              <fgColor rgb="FFECEBEE"/>
              <bgColor rgb="FFECEBEE"/>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ECEBEE"/>
              <bgColor rgb="FFECEBEE"/>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b val="0"/>
            <i val="0"/>
            <sz val="10"/>
            <name val="Arial"/>
            <family val="2"/>
            <scheme val="none"/>
          </font>
          <fill>
            <patternFill>
              <bgColor theme="1" tint="0.499984740745262"/>
            </patternFill>
          </fill>
        </dxf>
        <dxf>
          <font>
            <b val="0"/>
            <i val="0"/>
            <sz val="10"/>
            <name val="Arial"/>
            <family val="2"/>
            <scheme val="none"/>
          </font>
          <fill>
            <patternFill>
              <bgColor theme="1" tint="0.499984740745262"/>
            </patternFill>
          </fill>
        </dxf>
        <dxf>
          <font>
            <b val="0"/>
            <i val="0"/>
            <sz val="10"/>
            <name val="Arial"/>
            <family val="2"/>
            <scheme val="none"/>
          </font>
          <fill>
            <patternFill>
              <bgColor theme="1" tint="0.499984740745262"/>
            </patternFill>
          </fill>
        </dxf>
        <dxf>
          <font>
            <b val="0"/>
            <i val="0"/>
            <sz val="10"/>
            <name val="Arial"/>
            <family val="2"/>
            <scheme val="none"/>
          </font>
          <fill>
            <patternFill>
              <bgColor theme="1" tint="0.499984740745262"/>
            </patternFill>
          </fill>
        </dxf>
      </x14:dxfs>
    </ext>
    <ext xmlns:x14="http://schemas.microsoft.com/office/spreadsheetml/2009/9/main" uri="{EB79DEF2-80B8-43e5-95BD-54CBDDF9020C}">
      <x14:slicerStyles defaultSlicerStyle="SlicerStyleLight1">
        <x14:slicerStyle name="Slicer Style 1"/>
        <x14:slicerStyle name="Slicer Style 2"/>
        <x14:slicerStyle name="Slicer Style 3"/>
        <x14:slicerStyle name="Slicer Style 4"/>
        <x14:slicerStyle name="Slicer Style QAO">
          <x14:slicerStyleElements>
            <x14:slicerStyleElement type="unselectedItemWithData" dxfId="35"/>
            <x14:slicerStyleElement type="unselectedItemWithNoData" dxfId="34"/>
            <x14:slicerStyleElement type="selectedItemWithData" dxfId="33"/>
            <x14:slicerStyleElement type="selectedItemWithNoData" dxfId="32"/>
          </x14:slicerStyleElements>
        </x14:slicerStyle>
        <x14:slicerStyle name="SlicerStyleDark2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2 2 2 2 4">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 QA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a:latin typeface="Arial" panose="020B0604020202020204" pitchFamily="34" charset="0"/>
                <a:cs typeface="Arial" panose="020B0604020202020204" pitchFamily="34" charset="0"/>
              </a:rPr>
              <a:t>Performance</a:t>
            </a:r>
            <a:r>
              <a:rPr lang="en-US" sz="1400" baseline="0">
                <a:latin typeface="Arial" panose="020B0604020202020204" pitchFamily="34" charset="0"/>
                <a:cs typeface="Arial" panose="020B0604020202020204" pitchFamily="34" charset="0"/>
              </a:rPr>
              <a:t> against fraud and corruption control attributes</a:t>
            </a:r>
            <a:endParaRPr lang="en-US" sz="1400">
              <a:latin typeface="Arial" panose="020B0604020202020204" pitchFamily="34" charset="0"/>
              <a:cs typeface="Arial" panose="020B0604020202020204" pitchFamily="34" charset="0"/>
            </a:endParaRPr>
          </a:p>
        </c:rich>
      </c:tx>
      <c:layout>
        <c:manualLayout>
          <c:xMode val="edge"/>
          <c:yMode val="edge"/>
          <c:x val="0.15073611476022358"/>
          <c:y val="0"/>
        </c:manualLayout>
      </c:layout>
      <c:overlay val="0"/>
    </c:title>
    <c:autoTitleDeleted val="0"/>
    <c:plotArea>
      <c:layout>
        <c:manualLayout>
          <c:layoutTarget val="inner"/>
          <c:xMode val="edge"/>
          <c:yMode val="edge"/>
          <c:x val="0.22923694969895378"/>
          <c:y val="4.1347274363517636E-2"/>
          <c:w val="0.53423988045107818"/>
          <c:h val="0.87395678535289589"/>
        </c:manualLayout>
      </c:layout>
      <c:doughnutChart>
        <c:varyColors val="1"/>
        <c:ser>
          <c:idx val="0"/>
          <c:order val="0"/>
          <c:spPr>
            <a:solidFill>
              <a:srgbClr val="F79646">
                <a:lumMod val="75000"/>
              </a:srgbClr>
            </a:solidFill>
            <a:ln>
              <a:solidFill>
                <a:schemeClr val="bg1"/>
              </a:solidFill>
            </a:ln>
          </c:spPr>
          <c:dPt>
            <c:idx val="0"/>
            <c:bubble3D val="0"/>
            <c:spPr>
              <a:solidFill>
                <a:srgbClr val="00B050"/>
              </a:solidFill>
              <a:ln>
                <a:solidFill>
                  <a:schemeClr val="bg1"/>
                </a:solidFill>
              </a:ln>
            </c:spPr>
            <c:extLst>
              <c:ext xmlns:c16="http://schemas.microsoft.com/office/drawing/2014/chart" uri="{C3380CC4-5D6E-409C-BE32-E72D297353CC}">
                <c16:uniqueId val="{00000001-05A4-4EDA-AE64-0CA3C93ACD10}"/>
              </c:ext>
            </c:extLst>
          </c:dPt>
          <c:dPt>
            <c:idx val="1"/>
            <c:bubble3D val="0"/>
            <c:spPr>
              <a:solidFill>
                <a:srgbClr val="FFDB43"/>
              </a:solidFill>
              <a:ln>
                <a:solidFill>
                  <a:schemeClr val="bg1"/>
                </a:solidFill>
              </a:ln>
            </c:spPr>
            <c:extLst>
              <c:ext xmlns:c16="http://schemas.microsoft.com/office/drawing/2014/chart" uri="{C3380CC4-5D6E-409C-BE32-E72D297353CC}">
                <c16:uniqueId val="{00000003-05A4-4EDA-AE64-0CA3C93ACD10}"/>
              </c:ext>
            </c:extLst>
          </c:dPt>
          <c:dPt>
            <c:idx val="2"/>
            <c:bubble3D val="0"/>
            <c:spPr>
              <a:solidFill>
                <a:srgbClr val="FF0000"/>
              </a:solidFill>
              <a:ln>
                <a:solidFill>
                  <a:schemeClr val="bg1"/>
                </a:solidFill>
              </a:ln>
            </c:spPr>
            <c:extLst>
              <c:ext xmlns:c16="http://schemas.microsoft.com/office/drawing/2014/chart" uri="{C3380CC4-5D6E-409C-BE32-E72D297353CC}">
                <c16:uniqueId val="{00000005-05A4-4EDA-AE64-0CA3C93ACD10}"/>
              </c:ext>
            </c:extLst>
          </c:dPt>
          <c:dLbls>
            <c:dLbl>
              <c:idx val="0"/>
              <c:tx>
                <c:rich>
                  <a:bodyPr/>
                  <a:lstStyle/>
                  <a:p>
                    <a:fld id="{BB989251-C34A-4E6D-AC22-140C551B1738}"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5A4-4EDA-AE64-0CA3C93ACD10}"/>
                </c:ext>
              </c:extLst>
            </c:dLbl>
            <c:dLbl>
              <c:idx val="1"/>
              <c:tx>
                <c:rich>
                  <a:bodyPr/>
                  <a:lstStyle/>
                  <a:p>
                    <a:pPr>
                      <a:defRPr sz="1050" b="1">
                        <a:solidFill>
                          <a:schemeClr val="tx1"/>
                        </a:solidFill>
                        <a:latin typeface="Arial" panose="020B0604020202020204" pitchFamily="34" charset="0"/>
                        <a:cs typeface="Arial" panose="020B0604020202020204" pitchFamily="34" charset="0"/>
                      </a:defRPr>
                    </a:pPr>
                    <a:fld id="{E7288B45-4C78-49A2-9D6F-6256E0D13050}" type="CELLRANGE">
                      <a:rPr lang="en-AU"/>
                      <a:pPr>
                        <a:defRPr sz="1050" b="1">
                          <a:solidFill>
                            <a:schemeClr val="tx1"/>
                          </a:solidFill>
                          <a:latin typeface="Arial" panose="020B0604020202020204" pitchFamily="34" charset="0"/>
                          <a:cs typeface="Arial" panose="020B0604020202020204" pitchFamily="34" charset="0"/>
                        </a:defRPr>
                      </a:pPr>
                      <a:t>[CELLRANGE]</a:t>
                    </a:fld>
                    <a:endParaRPr lang="en-AU"/>
                  </a:p>
                </c:rich>
              </c:tx>
              <c:numFmt formatCode="#,##0" sourceLinked="0"/>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5A4-4EDA-AE64-0CA3C93ACD10}"/>
                </c:ext>
              </c:extLst>
            </c:dLbl>
            <c:dLbl>
              <c:idx val="2"/>
              <c:tx>
                <c:rich>
                  <a:bodyPr/>
                  <a:lstStyle/>
                  <a:p>
                    <a:fld id="{C9DEE409-8FC4-49C5-9D56-69967B19AA70}"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5A4-4EDA-AE64-0CA3C93ACD10}"/>
                </c:ext>
              </c:extLst>
            </c:dLbl>
            <c:numFmt formatCode="#,##0" sourceLinked="0"/>
            <c:spPr>
              <a:noFill/>
              <a:ln>
                <a:noFill/>
              </a:ln>
              <a:effectLst/>
            </c:spPr>
            <c:txPr>
              <a:bodyPr wrap="square" lIns="38100" tIns="19050" rIns="38100" bIns="19050" anchor="ctr">
                <a:spAutoFit/>
              </a:bodyPr>
              <a:lstStyle/>
              <a:p>
                <a:pPr>
                  <a:defRPr sz="1050" b="1">
                    <a:solidFill>
                      <a:schemeClr val="tx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Dashboard!$AQ$18:$AQ$20</c:f>
              <c:numCache>
                <c:formatCode>General</c:formatCode>
                <c:ptCount val="3"/>
                <c:pt idx="0">
                  <c:v>3</c:v>
                </c:pt>
                <c:pt idx="1">
                  <c:v>12</c:v>
                </c:pt>
                <c:pt idx="2">
                  <c:v>2</c:v>
                </c:pt>
              </c:numCache>
            </c:numRef>
          </c:val>
          <c:extLst>
            <c:ext xmlns:c15="http://schemas.microsoft.com/office/drawing/2012/chart" uri="{02D57815-91ED-43cb-92C2-25804820EDAC}">
              <c15:filteredCategoryTitle>
                <c15:cat>
                  <c:strRef>
                    <c:extLst>
                      <c:ext uri="{02D57815-91ED-43cb-92C2-25804820EDAC}">
                        <c15:formulaRef>
                          <c15:sqref>Dashboard!#REF!</c15:sqref>
                        </c15:formulaRef>
                      </c:ext>
                    </c:extLst>
                    <c:strCache>
                      <c:ptCount val="1"/>
                      <c:pt idx="0">
                        <c:v>#REF!</c:v>
                      </c:pt>
                    </c:strCache>
                  </c:strRef>
                </c15:cat>
              </c15:filteredCategoryTitle>
            </c:ext>
            <c:ext xmlns:c15="http://schemas.microsoft.com/office/drawing/2012/chart" uri="{02D57815-91ED-43cb-92C2-25804820EDAC}">
              <c15:datalabelsRange>
                <c15:f>Dashboard!$AR$18:$AR$20</c15:f>
                <c15:dlblRangeCache>
                  <c:ptCount val="3"/>
                  <c:pt idx="0">
                    <c:v>18%</c:v>
                  </c:pt>
                  <c:pt idx="1">
                    <c:v>71%</c:v>
                  </c:pt>
                  <c:pt idx="2">
                    <c:v>12%</c:v>
                  </c:pt>
                </c15:dlblRangeCache>
              </c15:datalabelsRange>
            </c:ext>
            <c:ext xmlns:c16="http://schemas.microsoft.com/office/drawing/2014/chart" uri="{C3380CC4-5D6E-409C-BE32-E72D297353CC}">
              <c16:uniqueId val="{00000006-05A4-4EDA-AE64-0CA3C93ACD10}"/>
            </c:ext>
          </c:extLst>
        </c:ser>
        <c:dLbls>
          <c:showLegendKey val="0"/>
          <c:showVal val="0"/>
          <c:showCatName val="0"/>
          <c:showSerName val="0"/>
          <c:showPercent val="0"/>
          <c:showBubbleSize val="0"/>
          <c:showLeaderLines val="0"/>
        </c:dLbls>
        <c:firstSliceAng val="0"/>
        <c:holeSize val="50"/>
      </c:doughnutChart>
    </c:plotArea>
    <c:plotVisOnly val="1"/>
    <c:dispBlanksAs val="gap"/>
    <c:showDLblsOverMax val="0"/>
  </c:chart>
  <c:spPr>
    <a:solidFill>
      <a:sysClr val="window" lastClr="FFFFFF">
        <a:lumMod val="95000"/>
      </a:sysClr>
    </a:solidFill>
    <a:ln>
      <a:solidFill>
        <a:sysClr val="windowText" lastClr="000000"/>
      </a:solidFill>
    </a:ln>
  </c:spPr>
  <c:printSettings>
    <c:headerFooter/>
    <c:pageMargins b="1" l="1" r="1" t="1" header="0.5" footer="0.5"/>
    <c:pageSetup orientation="portrait"/>
  </c:printSettings>
</c:chartSpace>
</file>

<file path=xl/ctrlProps/ctrlProp1.xml><?xml version="1.0" encoding="utf-8"?>
<formControlPr xmlns="http://schemas.microsoft.com/office/spreadsheetml/2009/9/main" objectType="Scroll" dx="22" fmlaLink="$D$16" horiz="1" max="2" page="1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1</xdr:row>
      <xdr:rowOff>47625</xdr:rowOff>
    </xdr:from>
    <xdr:to>
      <xdr:col>1</xdr:col>
      <xdr:colOff>1790701</xdr:colOff>
      <xdr:row>3</xdr:row>
      <xdr:rowOff>217032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23851" y="238125"/>
          <a:ext cx="1752600" cy="655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130969</xdr:colOff>
      <xdr:row>0</xdr:row>
      <xdr:rowOff>107156</xdr:rowOff>
    </xdr:from>
    <xdr:to>
      <xdr:col>0</xdr:col>
      <xdr:colOff>2110968</xdr:colOff>
      <xdr:row>3</xdr:row>
      <xdr:rowOff>173454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0969" y="107156"/>
          <a:ext cx="1979999" cy="7211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190500</xdr:rowOff>
        </xdr:from>
        <xdr:to>
          <xdr:col>5</xdr:col>
          <xdr:colOff>2012950</xdr:colOff>
          <xdr:row>18</xdr:row>
          <xdr:rowOff>31750</xdr:rowOff>
        </xdr:to>
        <xdr:sp macro="" textlink="">
          <xdr:nvSpPr>
            <xdr:cNvPr id="6149" name="Scroll Bar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112059</xdr:colOff>
      <xdr:row>0</xdr:row>
      <xdr:rowOff>67235</xdr:rowOff>
    </xdr:from>
    <xdr:to>
      <xdr:col>0</xdr:col>
      <xdr:colOff>2092058</xdr:colOff>
      <xdr:row>3</xdr:row>
      <xdr:rowOff>183259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2059" y="67235"/>
          <a:ext cx="1979999" cy="7211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8915</xdr:colOff>
      <xdr:row>17</xdr:row>
      <xdr:rowOff>3786</xdr:rowOff>
    </xdr:from>
    <xdr:to>
      <xdr:col>14</xdr:col>
      <xdr:colOff>777264</xdr:colOff>
      <xdr:row>34</xdr:row>
      <xdr:rowOff>9525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76200</xdr:colOff>
      <xdr:row>4</xdr:row>
      <xdr:rowOff>180975</xdr:rowOff>
    </xdr:from>
    <xdr:to>
      <xdr:col>2</xdr:col>
      <xdr:colOff>875099</xdr:colOff>
      <xdr:row>5</xdr:row>
      <xdr:rowOff>711617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14400" y="180975"/>
          <a:ext cx="1979999" cy="7211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8</xdr:row>
      <xdr:rowOff>18628</xdr:rowOff>
    </xdr:from>
    <xdr:to>
      <xdr:col>4</xdr:col>
      <xdr:colOff>1360255</xdr:colOff>
      <xdr:row>13</xdr:row>
      <xdr:rowOff>170779</xdr:rowOff>
    </xdr:to>
    <mc:AlternateContent xmlns:mc="http://schemas.openxmlformats.org/markup-compatibility/2006" xmlns:a14="http://schemas.microsoft.com/office/drawing/2010/main">
      <mc:Choice Requires="a14">
        <xdr:graphicFrame macro="">
          <xdr:nvGraphicFramePr>
            <xdr:cNvPr id="2" name="Fraud control attribut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Fraud control attribute 1"/>
            </a:graphicData>
          </a:graphic>
        </xdr:graphicFrame>
      </mc:Choice>
      <mc:Fallback xmlns="">
        <xdr:sp macro="" textlink="">
          <xdr:nvSpPr>
            <xdr:cNvPr id="0" name=""/>
            <xdr:cNvSpPr>
              <a:spLocks noTextEdit="1"/>
            </xdr:cNvSpPr>
          </xdr:nvSpPr>
          <xdr:spPr>
            <a:xfrm>
              <a:off x="0" y="1883941"/>
              <a:ext cx="12185021" cy="1293166"/>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2441452</xdr:colOff>
      <xdr:row>4</xdr:row>
      <xdr:rowOff>155137</xdr:rowOff>
    </xdr:from>
    <xdr:to>
      <xdr:col>3</xdr:col>
      <xdr:colOff>4171951</xdr:colOff>
      <xdr:row>7</xdr:row>
      <xdr:rowOff>172071</xdr:rowOff>
    </xdr:to>
    <mc:AlternateContent xmlns:mc="http://schemas.openxmlformats.org/markup-compatibility/2006" xmlns:a14="http://schemas.microsoft.com/office/drawing/2010/main">
      <mc:Choice Requires="a14">
        <xdr:graphicFrame macro="">
          <xdr:nvGraphicFramePr>
            <xdr:cNvPr id="3" name="Your entity's performance against the assessment criteria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Your entity's performance against the assessment criteria 1"/>
            </a:graphicData>
          </a:graphic>
        </xdr:graphicFrame>
      </mc:Choice>
      <mc:Fallback xmlns="">
        <xdr:sp macro="" textlink="">
          <xdr:nvSpPr>
            <xdr:cNvPr id="0" name=""/>
            <xdr:cNvSpPr>
              <a:spLocks noTextEdit="1"/>
            </xdr:cNvSpPr>
          </xdr:nvSpPr>
          <xdr:spPr>
            <a:xfrm>
              <a:off x="5080671" y="1058028"/>
              <a:ext cx="4355034" cy="741231"/>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112058</xdr:colOff>
      <xdr:row>4</xdr:row>
      <xdr:rowOff>164852</xdr:rowOff>
    </xdr:from>
    <xdr:to>
      <xdr:col>2</xdr:col>
      <xdr:colOff>2306637</xdr:colOff>
      <xdr:row>7</xdr:row>
      <xdr:rowOff>172048</xdr:rowOff>
    </xdr:to>
    <mc:AlternateContent xmlns:mc="http://schemas.openxmlformats.org/markup-compatibility/2006" xmlns:a14="http://schemas.microsoft.com/office/drawing/2010/main">
      <mc:Choice Requires="a14">
        <xdr:graphicFrame macro="">
          <xdr:nvGraphicFramePr>
            <xdr:cNvPr id="4" name="Your entity's performance against the fraud control attributes 1">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microsoft.com/office/drawing/2010/slicer">
              <sle:slicer xmlns:sle="http://schemas.microsoft.com/office/drawing/2010/slicer" name="Your entity's performance against the fraud control attributes 1"/>
            </a:graphicData>
          </a:graphic>
        </xdr:graphicFrame>
      </mc:Choice>
      <mc:Fallback xmlns="">
        <xdr:sp macro="" textlink="">
          <xdr:nvSpPr>
            <xdr:cNvPr id="0" name=""/>
            <xdr:cNvSpPr>
              <a:spLocks noTextEdit="1"/>
            </xdr:cNvSpPr>
          </xdr:nvSpPr>
          <xdr:spPr>
            <a:xfrm>
              <a:off x="112059" y="1082427"/>
              <a:ext cx="4068816" cy="72673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138907</xdr:colOff>
      <xdr:row>0</xdr:row>
      <xdr:rowOff>119062</xdr:rowOff>
    </xdr:from>
    <xdr:to>
      <xdr:col>1</xdr:col>
      <xdr:colOff>1220777</xdr:colOff>
      <xdr:row>3</xdr:row>
      <xdr:rowOff>398482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38907" y="119062"/>
          <a:ext cx="1979999" cy="721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3</xdr:col>
      <xdr:colOff>46424</xdr:colOff>
      <xdr:row>2</xdr:row>
      <xdr:rowOff>397292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95250" y="57150"/>
          <a:ext cx="1979999" cy="7211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7</xdr:row>
      <xdr:rowOff>9525</xdr:rowOff>
    </xdr:from>
    <xdr:to>
      <xdr:col>0</xdr:col>
      <xdr:colOff>847725</xdr:colOff>
      <xdr:row>8</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62175"/>
          <a:ext cx="809625" cy="285750"/>
        </a:xfrm>
        <a:prstGeom prst="rect">
          <a:avLst/>
        </a:prstGeom>
      </xdr:spPr>
    </xdr:pic>
    <xdr:clientData/>
  </xdr:twoCellAnchor>
  <xdr:twoCellAnchor editAs="oneCell">
    <xdr:from>
      <xdr:col>0</xdr:col>
      <xdr:colOff>123825</xdr:colOff>
      <xdr:row>0</xdr:row>
      <xdr:rowOff>152400</xdr:rowOff>
    </xdr:from>
    <xdr:to>
      <xdr:col>0</xdr:col>
      <xdr:colOff>2111397</xdr:colOff>
      <xdr:row>0</xdr:row>
      <xdr:rowOff>876300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152400"/>
          <a:ext cx="1987572" cy="7239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5246.410297106479" createdVersion="8" refreshedVersion="8" minRefreshableVersion="3" recordCount="100" xr:uid="{48179F83-8E8B-436A-9804-1503088EAA6B}">
  <cacheSource type="worksheet">
    <worksheetSource ref="A1:G101" sheet="Data"/>
  </cacheSource>
  <cacheFields count="7">
    <cacheField name="Area" numFmtId="0">
      <sharedItems count="3">
        <s v="Prevention"/>
        <s v="Detection"/>
        <s v="Response"/>
      </sharedItems>
    </cacheField>
    <cacheField name="Fraud control attribute" numFmtId="0">
      <sharedItems count="19">
        <s v="Fraud and Corruption Control System"/>
        <s v="Senior Management Commitment"/>
        <s v="Integrity Framework"/>
        <s v="Fraud awareness, education, and training"/>
        <s v="Fraud risk assessment"/>
        <s v="Internal controls and record keeping"/>
        <s v="Responsibility and accountability structures"/>
        <s v="Internal audit"/>
        <s v="Workforce screening"/>
        <s v="Business associates  "/>
        <s v="Physical security"/>
        <s v="Fraud detection program"/>
        <s v="Fraud reporting system"/>
        <s v="Response and recovery plan"/>
        <s v="Investigations"/>
        <s v="Insurance"/>
        <s v="Recovery"/>
        <s v="Fraud awareness, education and training" u="1"/>
        <s v="Internal controls &amp; recordkeeping" u="1"/>
      </sharedItems>
    </cacheField>
    <cacheField name="Better practice statement" numFmtId="0">
      <sharedItems count="17" longText="1">
        <s v="The fraud and corruption control system (FCCS) seeks to control internal and external fraud and corruption against your entity, collusion between internal and external collaborators and by organisations/persons purporting to act on your entity's behalf. "/>
        <s v="The governing body (e.g. Director-General, board) and senior management (e.g. SES officers) is committed to establishing fraud control expectations and to sustain momentum for planned activities."/>
        <s v="Your entity's integrity framework includes the fundamental elements"/>
        <s v="Awareness initiatives contribute to staff and third party alertness to fraud/corruption and their ability to identify and report it."/>
        <s v="Your entity applies the risk management principles and process set out in AS ISO 31000:2018 in managing fraud and corruption risk"/>
        <s v="Internal controls specifically address the identified fraud and corruption risks and management conducts regular reviews - including 'pressure testing' - to ensure controls are effective."/>
        <s v="Line managers set the tone within their teams and communicate to staff the importance of fraud/corruption prevention, detection and response."/>
        <s v="Internal audit tests the effectiveness of fraud controls and ensures exposures to fraud are limited. "/>
        <s v="Your entity limits the potential for fraud/corruption by employees by ensuring that prospective staff meet your entity's ethical profile and integrity expectations."/>
        <s v="Your entity ensures the integrity of new and ongoing business associates, including considering any available information that creates risks to their or your entity's integrity."/>
        <s v="Assets such as plant, equipment and inventory can present significant value to your entity. Physical security not only reduces the risk of theft of tangible items but is also an important step to minimise cyber security risks through direct connections to IT infrastructure. "/>
        <s v="Your entity uses a range of both proactive and reactive measures to detect fraud and corruption against or by your entity, based on your assessed exposure to fraud and corruption risks. "/>
        <s v="Formal and well promoted internal and external reporting mechanisms enable and encourage staff and external parties to report suspected fraud and corruption and support an effective integrity framework."/>
        <s v="Your response and recovery plan clearly sets out your response to detected fraud and corruption events and forms part of your entity's Fraud and Corruption Control System."/>
        <s v="Your entity conducts professional and prompt investigations to all reported fraudulent/corrupt matters with regard to potential future legal proceedings and evidentiary requirements."/>
        <s v="Your entity has a level of fraud cover commensurate with its fraud risk profile."/>
        <s v="Your entity attempts to recover funds where there is clear evidence of fraud or corruption and where the likely benefits will exceed the funds and resources invested in the recovery action."/>
      </sharedItems>
    </cacheField>
    <cacheField name="Assessment criteria" numFmtId="0">
      <sharedItems count="100" longText="1">
        <s v="Your entity has an approved policy to help employees understand what fraud is, your entity's attitude to fraud, and what staff should do if they suspect fraud is being perpetrated."/>
        <s v="Your approach to fraud and corruption control clearly defines the roles and accountabilities of:_x000a_- the governing body (e.g. executive officers/Board)_x000a_- senior management (e.g. senior executive service officers)_x000a_- specialist fraud and corruption control officers (e.g. ethical standards officers/fraud control officer)_x000a_- line management (e.g. business unit managers)_x000a_- all staff"/>
        <s v="Your entity has a fraud and corruption control plan. This plan: _x000a_- is tailored to your entity's business requirements and services based on management's understanding of specific risk exposures within its operations_x000a_- documents your entity's approach to managing fraud and corruption exposure at both strategic and operational levels_x000a_- details how your entity will implement and monitor fraud and corruption prevention, detection and responsive initiatives, and the officers responsible for implementing those initiatives_x000a_- considers any existing fraud and corruption risk policies and procedures._x000a_- is approved by your entity's senior executive."/>
        <s v="Your entity has established a program to monitor the implementation of the fraud and corruption control plan. It outlines the objectives to be achieved, key milestones and resources. This includes assigning actions to officers to monitor the fraud and corruption control plan's implementation."/>
        <s v="Your entity acknowledges the fraud and corruption control plan as a living document and reviews and updates it at least once every two years to meet the rapidly changing business environment."/>
        <s v="Your governing body accepts overall accountability for controlling fraud and corruption risks, acknowledges fraud and corruption as a serious risk, is aware of the organisation's exposures and demonstrates a high level of commitment to controlling fraud and corruption."/>
        <s v="Senior management is aware of fraud and corruption exposures and adequately understands their role in control of the exposures"/>
        <s v="Your entity has assigned accountability to a senior officer for fraud and corruption control."/>
        <s v="Your entity has a committee responsible for ensuring that fraud and corruption control outcomes are delivered and that resources for fraud risk management are coordinated effectively._x000a_"/>
        <s v="Management provides adequate resources to implement the planned fraud/corruption control initiatives outlined in the fraud and corruption control plan."/>
        <s v="Your entity has developed and delivered a code of conduct and ethics awareness and education program."/>
        <s v="Your entity has communicated its Code of Conduct to all staff and external stakeholders and made it accessible via its intranet/website."/>
        <s v="There are visible and overt examples of senior management's commitment to an ethical culture."/>
        <s v="Senior management regularly assesses your entity's ethical culture (e.g. staff surveys)."/>
        <s v="Gifts and benefits - your entity:_x000a_- has a policy on gifts, benefits, hospitality, donations and similar benefits_x000a_- maintains records of and monitors these benefits_x000a_- maintains records of actions taken if there is a breach of the policy_x000a_- includes information about the policy and managing these benefits in relevant training programs (e.g. code of conduct training)_x000a_- annually reviews compliance with the policy."/>
        <s v="Your entity has a conflict of interest policy which requires employees to complete a conflict of interest declaration if:_x000a_• they have a delegated power _x000a_• they have a duty/function in which private interests can affect their public duties_x000a_• there is the perception of conflict. _x000a__x000a_The policy also requires contractors or consultants engaged in a role where there is the potential for a conflict of interest to arise (such as selection of major tenders) to declare their conflict of direct or indirect interest. "/>
        <s v="Your entity includes ethical considerations in all staff performance reviews."/>
        <s v="Your entity has a clear definition of fraud and corruption and has:_x000a_-  documented the definition in the fraud and corruption control plan_x000a_-  clearly communicated the definition to all staff_x000a_-  made it accessible for all staff and third-parties. "/>
        <s v="Code of conduct training is mandatory for all staff upon commencement of their employment."/>
        <s v="Your entity regularly communicates its commitment to combat fraud and corruption to all staff (e.g. through staff bulletins; emails on fraud awareness; staff notice board; brochures; screensavers; discussion in team meetings). "/>
        <s v="Your entity's induction training program includes a session on fraud/corruption awareness and code of conduct."/>
        <s v="Management ensures staff are aware of the types of behaviour that constitutes fraud and corruption i.e. fraud red flags."/>
        <s v="Staff understand how to report suspicions of fraud/corruption and are encouraged to do so (if required)."/>
        <s v="Management provides regular fraud/corruption risk awareness training to all staff members appropriate to their level of responsibility and risk exposure. This includes staff with responsibilities for dealing with third parties."/>
        <s v="Your entity keeps a staff training register and monitors it to ensure all staff complete fraud and corruption training on an ongoing basis."/>
        <s v="Your entity delivers ongoing ethics training to all staff (training held at least every two years)"/>
        <s v="Your entity communicates its commitment to combat fraud and corruption to external stakeholders through various means. For example: on your entity's website, in the annual report, declarations in general terms and conditions of business dealings and declarations in 'requests for tender' or similar invitations."/>
        <s v="Senior management identifies emerging risks and threats by conducting a fraud/corruption risk assessment at least every two years. Your entity undertakes more regular reviews for areas of greater risk."/>
        <s v="Management documents identified risks, risk ratings and treatments in fraud/corruption risk registers as part of your entity's risk management framework. Management regularly monitors and reviews the risks and escalates them where necessary."/>
        <s v="Management conducts proactive fraud and corruption risk assessments for significant investments and major new programs where the initiative is novel or untried (e.g. emergency funding, new grants programs)."/>
        <s v="Management use results of fraud/corruption risk assessments to improve internal controls."/>
        <s v="Your entity continuously assesses its exposure to technology-enabled fraud and leverages its established information security management system / framework (ISMS). "/>
        <s v="Management prioritise areas with emerging risks and threats, as identified through fraud risk assessments, to develop fraud/corruption prevention and detection methods (e.g. targeted data analytics)."/>
        <s v="Management has documented internal control policy and procedures, updates them regularly and clearly communicates them to relevant staff.  "/>
        <s v="Your entity has implemented an Information Security Management System in accordance with AS ISO 27001"/>
        <s v="Your entity has policies, procedures and systems that require personnel to maintain accurate and complete records of business activity, and which sets out mechanisms for identifying and protecting confidential information. "/>
        <s v="Management has matched internal controls to specific risks for business operations."/>
        <s v="Management regularly reviews the effectiveness of internal controls.  "/>
        <s v="Segregation of duties - management has implemented mitigating controls where segregation of duties are not possible to apply."/>
        <s v="Management reassesses the adequacy of internal controls and improves them where necessary when fraudulent or corrupt activity has been detected. "/>
        <s v="All remedial action in response to a fraud or corruption event is reported to your audit and risk committee which shall be responsible for ensuring all remedial action has been implemented."/>
        <s v="Management has assessed the adequacy of the internal control environment where there has been rapid organisational changes or new functions created."/>
        <s v="Your entity conducts 'pressure testing' of the fraud and corruption controls to assess their operating effectiveness (e.g. deliberate submission of false invoice, change of bank account details) and any weak or failed controls are remediated. N.B. Pressure testing requires careful design and governance to ensure there is no actual financial loss and decision-making accountabilities are clear."/>
        <s v="Line managers are aware of their mandatory accountability for the prevention and detection of fraud and corruption and for promptly reporting matters that come to their attention. "/>
        <s v="Your entity ensures that top management has an adequate understanding of their role in the control of your entity's fraud and corruption exposures and an awareness of your entity's fraud and corruption exposures (e.g. regular provision of current and emerging fraud risks and their controls at Executive/Board meetings)."/>
        <s v="Line managers receive appropriate fraud and corruption control training."/>
        <s v="Your entity ensures that line management is fully aware that managing fraud and corruption is as much part of their responsibility as managing other types of enterprise risk and that preventing and detecting fraud and corruption is specified in line management position descriptions where appropriate."/>
        <s v="Line managers hold regular discussions with staff about ethical dilemmas that include fraud case studies."/>
        <s v="Your entity's governing body and/or audit committee discusses with the auditor the audit procedures that will be performed during the audit aimed at detecting material misstatements in your entity's financial statements due to fraud."/>
        <s v=" Leveraging the external audit function - your entity takes a proactive approach to fraud detection including:_x000a_- informing the auditor of your entity's detection philosophy and the importance placed on fraud detection as part of the audit_x000a_- aiding the auditor to enable a more comprehensive examination of fraud and corruption issues_x000a_- an internal consideration of fraud risk factors as defined in ASA 240._x000a_"/>
        <s v="Your entity communicates to management of discrete business units, particularly business units that are geographically remote to your entity's core business functions, that they are accountable for fraud and corruption control within their business unit."/>
        <s v="Your entity sets clear accountabilities to implement all aspects of the fraud and corruption control plan across your entity's operations and has documented roles and accountabilities within the fraud and corruption control plan i.e._x000a_- Chief Executive Officer/Director-General etc._x000a_- Executive management_x000a_- Board_x000a_- Fraud control officer_x000a_- Risk management officer_x000a_- all employees_x000a_- contractors_x000a_- Internal audit_x000a_- External audit"/>
        <s v="Your fraud control officer has the appropriate skills and experience to effectively implement, monitor and review the fraud and corruption control plan."/>
        <s v="The fraud control officer monitors the performance of staff responsible for implementing various activities within the fraud and corruption control plan."/>
        <s v="Your entity appropriately resources its internal audit function and ensures it has access to executive management and the audit committee."/>
        <s v="Internal audit has the knowledge to identify indicators of potential fraud and plays a role in the prevention and detection of fraud/corruption by assessing adherence to internal control systems and compliance with the fraud and corruption control plan."/>
        <s v="Internal audit conducts audits of the fraud risks registers and uses audit findings to inform and improve the fraud control strategy."/>
        <s v="Planning for and delivery of internal audit projects includes consideration of:_x000a_- significant fraud risks during development of the 'audit universe', during audit planning and performing individual audit projects_x000a_- ensuring appropriate mitigation strategies that align with your entity's risk appetite are in place and operating _x000a_- changes to the level of fraud risk are identified and communicated promptly to management (e.g. where an audit identifies emerging fraud risks in a new program)."/>
        <s v="Internal audit uses data analytics and/or continuous control monitoring to assist management with fraud/corruption detection."/>
        <s v="Your entity conducts workforce screening in accordance with AS 4811 (e.g. criminal history and disciplinary checks on prospective employees)."/>
        <s v="Your entity's workforce screening covers:_x000a_- before appointment, reference and qualifications checks on prospective employees _x000a_- upon promotion or change of employment circumstances, particularly if promotion is to senior position or to a position involving a higher risk of fraud/corruption (e.g. significant financial delegations, procurement sign-off)_x000a_- prior to the completion of the probationary period. "/>
        <s v="Your entity conducts regular reviews of higher risk positions and requires notifications of significant changes in personal circumstances (e.g. charged with criminal offences, bankruptcy). "/>
        <s v="Your entity has a policy and/or procedure that requires business associates to disclose actual, potential or perceived conflicts of interest as part of any ongoing or future engagement (e.g. it may be a mandatory requirement during your entity's tender/procurement process for business associates to declare any relationships with your employees or previous employment with your entity)."/>
        <s v="Your entity conducts integrity due diligence checks on new business associates and periodically confirms the bona fides of ongoing business associates (e.g. reference and credit checks)."/>
        <s v="Your entity's fraud and corruption risk assessment considers your entity's relationships with business associates including in its transactions, projects and activities (e.g. where an external provider delivers public services, such as health, aged care or disability services, on your entity's behalf under a contract)."/>
        <s v="Your entity alerts third parties and external service providers of its code of conduct and any other fraud/corruption related guidance materials. "/>
        <s v="Your entity conducts due diligence checks on potential third parties and suppliers including reference and finance checks."/>
        <s v="Your entity considers the physical security risks to your tangible items and access to infrastructure. These measures include:_x000a_- perimeter security_x000a_- access and egress controls_x000a_- passwords_x000a_- locks_x000a_- gates_x000a_- fences_x000a_- alarms_x000a_- video surveillance"/>
        <s v="Your entity prioritises its detection program by identifying services and business functions susceptible to fraud/corruption based on fraud risk assessments."/>
        <s v="Post transactional review_x000a_Your entity has a program for detection of fraud and corruption events by post transactional review that is appropriate for your entity's assessed fraud and corruption exposures (e.g. transaction types assessed as higher risk have more rigorous review than lower risk and lower volume transactions). "/>
        <s v="Analysis of management accounting reports_x000a_Your entity has a program for detection of fraud and corruption events by analysis of management accounting reports that is appropriate for your entity's assessed fraud and corruption exposures (e.g. monthly comparisons of actual / budget for individual cost centres)."/>
        <s v="Identification of early warning signs_x000a_Your entity has a program for detection of fraud and corruption events by identification of early warning signs that is appropriate for your entity's assessed fraud and corruption exposures (e.g. 'red flag' indicators for specific fraud events can be developed during the fraud risk assessment process)."/>
        <s v="Data analytics_x000a_Your entity applies data analytic techniques to detect fraud and corruption that are designed using relevant indicators of your entity's fraud and corruption exposures (e.g. invoice fraud may have been identified as a high risk in your entity so data analytics test should focus on identifying red flags using relevant information). This includes identifying:_x000a_- suspicious activities or anomalous transactions_x000a_- opportunities for efficiency improvements_x000a_- overpayment and cost recovery opportunities_x000a_- risks of particular vendors_x000a_- targeted testing of operational hot spots (business units or personnel)."/>
        <s v="Fraud and corruption reporting channels_x000a_Your entity has established a range of reporting channels for internal staff and other interested parties that includes staff reporting directly to their manager/supervisor as well as alternative means of raising concerns (including anonymously) outside the management chain."/>
        <s v="Leveraging relationships with business associates and other external parties_x000a_Your entity has a statement of business integrity or similar open communication to business associates and third parties that:_x000a_- clearly sets out your entity's ethical expectations of business associates and third parties_x000a_- outlines the internal and external reporting channels for associates and third parties to report suspected fraud or corruption_x000a_- assures associates and third parties that they will not face detriment for reporting their concerns."/>
        <s v="Complaint management_x000a_- your entity has a system for handling complaints that aligns with AS/NZS 10002 _x000a_- frontline and communications staff are trained in recognising and escalating complaints about fraud or corruption._x000a_- complaints are reviewed regularly to identify trends or issues that may indicate potential fraud or corruption."/>
        <s v="Exit interviews_x000a_Exit interviews for all departing employees include consideration of fraud or corruption issues as part of the interview process."/>
        <s v="Your entity uses the results of environmental scanning and sources of intelligence to inform its fraud and corruption detection program (e.g. audit office and anti-corruption commission reports, fraud surveys of the public sector, fraud cases in other jurisdictions)."/>
        <s v="Management promotes various reporting channels to staff in the event they suspect incidents of fraud or corruption (i.e. face to face, online, complaints management process, in written form, via telephone, anonymous)."/>
        <s v="Your entity has a clear process documented on their website to inform external stakeholders how to report suspected incidents of fraud and corruption."/>
        <s v="Your entity has implemented a whistleblower / public interest disclosure policy and has communicated this to all staff."/>
        <s v="Members of the public are able to anonymously contact your entity to report suspected fraud/corruption against your entity."/>
        <s v="Your entity has developed and communicated policy and procedures for internal reporting of alleged fraud or corruption which includes:_x000a_* systems for internal reporting of all detected incidents_x000a_* protocols for reporting the matters to the appropriate law enforcement agency and other government bodies, such as the Queensland Audit Office."/>
        <s v="Your entity maintains a centralised system to record and manage information gathered about fraud and corruption allegations (e.g. fraud and corruption event register) that is maintained by a specialist fraud and corruption control resource or responsible officer."/>
        <s v="Your entity undertakes regular analysis of reported incidents and reports significant issues and trends to an appropriate body of review (i.e. audit and risk committee, Ethics committee, Board)."/>
        <s v="You have a procedure for immediate action in response to a fraud or corruption event (e.g. a checklist of immediate controls to enact, escalation of issues to decision-makers and securing of evidence). Action taken is required to be documented."/>
        <s v="Digital evidence first response_x000a_Your entity has a procedure for first response for the capture of digital evidence in accordance with ISO/IEC 27037. Digital evidence first responders are qualified to do so in accordance with ISO/IEC 27037."/>
        <s v="Investigation principles_x000a_Investigations of fraud and corruption shall be conducted in accordance with the following principles:_x000a_- external parties engaged to assist will enter into binding agreements on confidential information coming into their possession._x000a_- any investigation and resulting disciplinary proceedings shall observe the rules of natural justice._x000a_- overall guiding principles of any investigation are independence and objectivity._x000a_- adequate records shall be prepared and kept for all investigations._x000a_- information arising from, or relevant to, the investigation is only disseminated to anyone that has a defined role in the investigation or resolution of the matters being investigated._x000a_- there shall be an appropriate level of supervision by an independent person or committee within the entity, having regard to the seriousness of the matter. In serious cases, the investigation will be monitored by the audit committee, ethics committee or the governing body (e.g. executive team, board). "/>
        <s v="Investigation planning_x000a_Your entity's investigation plans are effective and include:_x000a_-  background to the matter_x000a_- objectives of an investigation_x000a_- preliminary steps before commencement of the substantive phases of the investigation (e.g. communication/briefing protocols)_x000a_- resourcing (internal and external)_x000a_- potential sources of evidence_x000a_- managing witnesses_x000a_- managing whistleblowers_x000a_- legal considerations in terms of capturing evidence_x000a_- analysis of evidence_x000a_- storage of evidence (digital and non-digital) and chain of custody requirements_x000a_- risks associated with the investigation (e.g. timing constraints, lack of evidence)_x000a_- risk of harm to investigators_x000a_- notification, at an appropriate time, of persons suspected of illegal or improper conduct that an investigation is underway_x000a_- reporting."/>
        <s v="Your entity assesses and manages the ongoing suitability of personnel tasked with investigating a fraud or corruption event. "/>
        <s v="There is a clear internal procedure for how investigations are to be conducted, including a risk assessment and measures to ensure the safety of all personnel that conduct investigations. "/>
        <s v="Appropriately skilled, qualified and trained personnel, independent of the business unit where the alleged fraud/corruption occurred, undertake investigations when necessary."/>
        <s v="Handling evidence other than digital evidence._x000a_All evidence captured is:_x000a_- adequately recorded at the time it is captured_x000a_- held securely at all times_x000a_- adequately accounted for each time it is handed from one party to another party_x000a_(i.e. 'chain of custody' approaches)."/>
        <s v="Recordkeeping_x000a_Your entity maintains complete and accurate records of all investigations and which are only accessible to personnel with a legitimate 'need to know' (e.g. to prevent further fraud events or to maintain a person's safety)."/>
        <s v="Reports_x000a_Investigating officers prepare reports on the findings of fraud/corruption investigations and provide them to executive management for review."/>
        <s v="Disciplinary procedures_x000a_Your entity's HR manual/policies/guidelines include how disciplinary proceedings are conducted. There is separation between the investigation and determination process for disciplinary proceedings (i.e. the findings of an investigation are referred to an independent decision-maker)."/>
        <s v="Your entity periodically analyses the body of investigation reports and implements lessons learned from investigation outcomes (e.g. trends or broader areas for internal control improvement)."/>
        <s v="Your entity has undertaken a risk assessment as to whether it is appropriate to hold relevant insurances against the risk of loss from fraud (e.g. insurance categories may include fidelity guarantee, property or cyber insurance). "/>
        <s v="Your entity conducts an annual review of its insurance coverage."/>
        <s v="Your entity has a policy that requires consideration of legal advice for recovery of stolen funds or property where there is evidence of fraud or corruption and where the benefits of such recovery are considered worthwhile. "/>
      </sharedItems>
    </cacheField>
    <cacheField name="Result" numFmtId="0">
      <sharedItems containsSemiMixedTypes="0" containsString="0" containsNumber="1" containsInteger="1" minValue="0" maxValue="2"/>
    </cacheField>
    <cacheField name="Your entity's performance against the assessment criteria" numFmtId="0">
      <sharedItems count="3">
        <s v="Yes"/>
        <s v="No"/>
        <s v="Partially"/>
      </sharedItems>
    </cacheField>
    <cacheField name="Your entity's performance against the fraud control attributes" numFmtId="0">
      <sharedItems count="4">
        <s v="Amber"/>
        <s v="Green"/>
        <s v="Red"/>
        <e v="#N/A" u="1"/>
      </sharedItems>
    </cacheField>
  </cacheFields>
  <extLst>
    <ext xmlns:x14="http://schemas.microsoft.com/office/spreadsheetml/2009/9/main" uri="{725AE2AE-9491-48be-B2B4-4EB974FC3084}">
      <x14:pivotCacheDefinition pivotCacheId="208274527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x v="0"/>
    <x v="0"/>
    <x v="0"/>
    <n v="2"/>
    <x v="0"/>
    <x v="0"/>
  </r>
  <r>
    <x v="0"/>
    <x v="0"/>
    <x v="0"/>
    <x v="1"/>
    <n v="0"/>
    <x v="1"/>
    <x v="0"/>
  </r>
  <r>
    <x v="0"/>
    <x v="0"/>
    <x v="0"/>
    <x v="2"/>
    <n v="1"/>
    <x v="2"/>
    <x v="0"/>
  </r>
  <r>
    <x v="0"/>
    <x v="0"/>
    <x v="0"/>
    <x v="3"/>
    <n v="2"/>
    <x v="0"/>
    <x v="0"/>
  </r>
  <r>
    <x v="0"/>
    <x v="0"/>
    <x v="0"/>
    <x v="4"/>
    <n v="0"/>
    <x v="1"/>
    <x v="0"/>
  </r>
  <r>
    <x v="0"/>
    <x v="1"/>
    <x v="1"/>
    <x v="5"/>
    <n v="2"/>
    <x v="0"/>
    <x v="0"/>
  </r>
  <r>
    <x v="0"/>
    <x v="1"/>
    <x v="1"/>
    <x v="6"/>
    <n v="2"/>
    <x v="0"/>
    <x v="0"/>
  </r>
  <r>
    <x v="0"/>
    <x v="1"/>
    <x v="1"/>
    <x v="7"/>
    <n v="2"/>
    <x v="0"/>
    <x v="0"/>
  </r>
  <r>
    <x v="0"/>
    <x v="1"/>
    <x v="1"/>
    <x v="8"/>
    <n v="0"/>
    <x v="1"/>
    <x v="0"/>
  </r>
  <r>
    <x v="0"/>
    <x v="1"/>
    <x v="1"/>
    <x v="9"/>
    <n v="0"/>
    <x v="1"/>
    <x v="0"/>
  </r>
  <r>
    <x v="0"/>
    <x v="2"/>
    <x v="2"/>
    <x v="10"/>
    <n v="2"/>
    <x v="0"/>
    <x v="0"/>
  </r>
  <r>
    <x v="0"/>
    <x v="2"/>
    <x v="2"/>
    <x v="11"/>
    <n v="2"/>
    <x v="0"/>
    <x v="0"/>
  </r>
  <r>
    <x v="0"/>
    <x v="2"/>
    <x v="2"/>
    <x v="12"/>
    <n v="2"/>
    <x v="0"/>
    <x v="0"/>
  </r>
  <r>
    <x v="0"/>
    <x v="2"/>
    <x v="2"/>
    <x v="13"/>
    <n v="0"/>
    <x v="1"/>
    <x v="0"/>
  </r>
  <r>
    <x v="0"/>
    <x v="2"/>
    <x v="2"/>
    <x v="14"/>
    <n v="2"/>
    <x v="0"/>
    <x v="0"/>
  </r>
  <r>
    <x v="0"/>
    <x v="2"/>
    <x v="2"/>
    <x v="15"/>
    <n v="2"/>
    <x v="0"/>
    <x v="0"/>
  </r>
  <r>
    <x v="0"/>
    <x v="2"/>
    <x v="2"/>
    <x v="16"/>
    <n v="0"/>
    <x v="1"/>
    <x v="0"/>
  </r>
  <r>
    <x v="0"/>
    <x v="3"/>
    <x v="3"/>
    <x v="17"/>
    <n v="1"/>
    <x v="2"/>
    <x v="0"/>
  </r>
  <r>
    <x v="0"/>
    <x v="3"/>
    <x v="3"/>
    <x v="18"/>
    <n v="1"/>
    <x v="2"/>
    <x v="0"/>
  </r>
  <r>
    <x v="0"/>
    <x v="3"/>
    <x v="3"/>
    <x v="19"/>
    <n v="2"/>
    <x v="0"/>
    <x v="0"/>
  </r>
  <r>
    <x v="0"/>
    <x v="3"/>
    <x v="3"/>
    <x v="20"/>
    <n v="2"/>
    <x v="0"/>
    <x v="0"/>
  </r>
  <r>
    <x v="0"/>
    <x v="3"/>
    <x v="3"/>
    <x v="21"/>
    <n v="2"/>
    <x v="0"/>
    <x v="0"/>
  </r>
  <r>
    <x v="0"/>
    <x v="3"/>
    <x v="3"/>
    <x v="22"/>
    <n v="2"/>
    <x v="0"/>
    <x v="0"/>
  </r>
  <r>
    <x v="0"/>
    <x v="3"/>
    <x v="3"/>
    <x v="23"/>
    <n v="2"/>
    <x v="0"/>
    <x v="0"/>
  </r>
  <r>
    <x v="0"/>
    <x v="3"/>
    <x v="3"/>
    <x v="24"/>
    <n v="2"/>
    <x v="0"/>
    <x v="0"/>
  </r>
  <r>
    <x v="0"/>
    <x v="3"/>
    <x v="3"/>
    <x v="25"/>
    <n v="2"/>
    <x v="0"/>
    <x v="0"/>
  </r>
  <r>
    <x v="0"/>
    <x v="3"/>
    <x v="3"/>
    <x v="26"/>
    <n v="2"/>
    <x v="0"/>
    <x v="0"/>
  </r>
  <r>
    <x v="0"/>
    <x v="4"/>
    <x v="4"/>
    <x v="27"/>
    <n v="0"/>
    <x v="1"/>
    <x v="0"/>
  </r>
  <r>
    <x v="0"/>
    <x v="4"/>
    <x v="4"/>
    <x v="28"/>
    <n v="2"/>
    <x v="0"/>
    <x v="0"/>
  </r>
  <r>
    <x v="0"/>
    <x v="4"/>
    <x v="4"/>
    <x v="29"/>
    <n v="1"/>
    <x v="2"/>
    <x v="0"/>
  </r>
  <r>
    <x v="0"/>
    <x v="4"/>
    <x v="4"/>
    <x v="30"/>
    <n v="0"/>
    <x v="1"/>
    <x v="0"/>
  </r>
  <r>
    <x v="0"/>
    <x v="4"/>
    <x v="4"/>
    <x v="31"/>
    <n v="2"/>
    <x v="0"/>
    <x v="0"/>
  </r>
  <r>
    <x v="0"/>
    <x v="4"/>
    <x v="4"/>
    <x v="32"/>
    <n v="2"/>
    <x v="0"/>
    <x v="0"/>
  </r>
  <r>
    <x v="0"/>
    <x v="5"/>
    <x v="5"/>
    <x v="33"/>
    <n v="2"/>
    <x v="0"/>
    <x v="0"/>
  </r>
  <r>
    <x v="0"/>
    <x v="5"/>
    <x v="5"/>
    <x v="34"/>
    <n v="2"/>
    <x v="0"/>
    <x v="0"/>
  </r>
  <r>
    <x v="0"/>
    <x v="5"/>
    <x v="5"/>
    <x v="35"/>
    <n v="2"/>
    <x v="0"/>
    <x v="0"/>
  </r>
  <r>
    <x v="0"/>
    <x v="5"/>
    <x v="5"/>
    <x v="36"/>
    <n v="2"/>
    <x v="0"/>
    <x v="0"/>
  </r>
  <r>
    <x v="0"/>
    <x v="5"/>
    <x v="5"/>
    <x v="37"/>
    <n v="1"/>
    <x v="2"/>
    <x v="0"/>
  </r>
  <r>
    <x v="0"/>
    <x v="5"/>
    <x v="5"/>
    <x v="38"/>
    <n v="2"/>
    <x v="0"/>
    <x v="0"/>
  </r>
  <r>
    <x v="0"/>
    <x v="5"/>
    <x v="5"/>
    <x v="39"/>
    <n v="2"/>
    <x v="0"/>
    <x v="0"/>
  </r>
  <r>
    <x v="0"/>
    <x v="5"/>
    <x v="5"/>
    <x v="40"/>
    <n v="2"/>
    <x v="0"/>
    <x v="0"/>
  </r>
  <r>
    <x v="0"/>
    <x v="5"/>
    <x v="5"/>
    <x v="41"/>
    <n v="2"/>
    <x v="0"/>
    <x v="0"/>
  </r>
  <r>
    <x v="0"/>
    <x v="5"/>
    <x v="5"/>
    <x v="42"/>
    <n v="2"/>
    <x v="0"/>
    <x v="0"/>
  </r>
  <r>
    <x v="0"/>
    <x v="6"/>
    <x v="6"/>
    <x v="43"/>
    <n v="0"/>
    <x v="1"/>
    <x v="0"/>
  </r>
  <r>
    <x v="0"/>
    <x v="6"/>
    <x v="6"/>
    <x v="44"/>
    <n v="2"/>
    <x v="0"/>
    <x v="0"/>
  </r>
  <r>
    <x v="0"/>
    <x v="6"/>
    <x v="6"/>
    <x v="45"/>
    <n v="1"/>
    <x v="2"/>
    <x v="0"/>
  </r>
  <r>
    <x v="0"/>
    <x v="6"/>
    <x v="6"/>
    <x v="46"/>
    <n v="2"/>
    <x v="0"/>
    <x v="0"/>
  </r>
  <r>
    <x v="0"/>
    <x v="6"/>
    <x v="6"/>
    <x v="47"/>
    <n v="0"/>
    <x v="1"/>
    <x v="0"/>
  </r>
  <r>
    <x v="0"/>
    <x v="6"/>
    <x v="6"/>
    <x v="48"/>
    <n v="2"/>
    <x v="0"/>
    <x v="0"/>
  </r>
  <r>
    <x v="0"/>
    <x v="6"/>
    <x v="6"/>
    <x v="49"/>
    <n v="2"/>
    <x v="0"/>
    <x v="0"/>
  </r>
  <r>
    <x v="0"/>
    <x v="6"/>
    <x v="6"/>
    <x v="50"/>
    <n v="2"/>
    <x v="0"/>
    <x v="0"/>
  </r>
  <r>
    <x v="0"/>
    <x v="6"/>
    <x v="6"/>
    <x v="51"/>
    <n v="2"/>
    <x v="0"/>
    <x v="0"/>
  </r>
  <r>
    <x v="0"/>
    <x v="6"/>
    <x v="6"/>
    <x v="52"/>
    <n v="0"/>
    <x v="1"/>
    <x v="0"/>
  </r>
  <r>
    <x v="0"/>
    <x v="6"/>
    <x v="6"/>
    <x v="53"/>
    <n v="2"/>
    <x v="0"/>
    <x v="0"/>
  </r>
  <r>
    <x v="0"/>
    <x v="7"/>
    <x v="7"/>
    <x v="54"/>
    <n v="2"/>
    <x v="0"/>
    <x v="0"/>
  </r>
  <r>
    <x v="0"/>
    <x v="7"/>
    <x v="7"/>
    <x v="55"/>
    <n v="2"/>
    <x v="0"/>
    <x v="0"/>
  </r>
  <r>
    <x v="0"/>
    <x v="7"/>
    <x v="7"/>
    <x v="56"/>
    <n v="0"/>
    <x v="1"/>
    <x v="0"/>
  </r>
  <r>
    <x v="0"/>
    <x v="7"/>
    <x v="7"/>
    <x v="57"/>
    <n v="2"/>
    <x v="0"/>
    <x v="0"/>
  </r>
  <r>
    <x v="0"/>
    <x v="7"/>
    <x v="7"/>
    <x v="58"/>
    <n v="2"/>
    <x v="0"/>
    <x v="0"/>
  </r>
  <r>
    <x v="0"/>
    <x v="8"/>
    <x v="8"/>
    <x v="59"/>
    <n v="2"/>
    <x v="0"/>
    <x v="1"/>
  </r>
  <r>
    <x v="0"/>
    <x v="8"/>
    <x v="8"/>
    <x v="60"/>
    <n v="2"/>
    <x v="0"/>
    <x v="1"/>
  </r>
  <r>
    <x v="0"/>
    <x v="8"/>
    <x v="8"/>
    <x v="61"/>
    <n v="2"/>
    <x v="0"/>
    <x v="1"/>
  </r>
  <r>
    <x v="0"/>
    <x v="9"/>
    <x v="9"/>
    <x v="62"/>
    <n v="2"/>
    <x v="0"/>
    <x v="2"/>
  </r>
  <r>
    <x v="0"/>
    <x v="9"/>
    <x v="9"/>
    <x v="63"/>
    <n v="0"/>
    <x v="1"/>
    <x v="2"/>
  </r>
  <r>
    <x v="0"/>
    <x v="9"/>
    <x v="9"/>
    <x v="64"/>
    <n v="1"/>
    <x v="2"/>
    <x v="2"/>
  </r>
  <r>
    <x v="0"/>
    <x v="9"/>
    <x v="9"/>
    <x v="65"/>
    <n v="1"/>
    <x v="2"/>
    <x v="2"/>
  </r>
  <r>
    <x v="0"/>
    <x v="9"/>
    <x v="9"/>
    <x v="66"/>
    <n v="0"/>
    <x v="1"/>
    <x v="2"/>
  </r>
  <r>
    <x v="0"/>
    <x v="10"/>
    <x v="10"/>
    <x v="67"/>
    <n v="2"/>
    <x v="0"/>
    <x v="1"/>
  </r>
  <r>
    <x v="1"/>
    <x v="11"/>
    <x v="11"/>
    <x v="68"/>
    <n v="2"/>
    <x v="0"/>
    <x v="0"/>
  </r>
  <r>
    <x v="1"/>
    <x v="11"/>
    <x v="11"/>
    <x v="69"/>
    <n v="0"/>
    <x v="1"/>
    <x v="0"/>
  </r>
  <r>
    <x v="1"/>
    <x v="11"/>
    <x v="11"/>
    <x v="70"/>
    <n v="0"/>
    <x v="1"/>
    <x v="0"/>
  </r>
  <r>
    <x v="1"/>
    <x v="11"/>
    <x v="11"/>
    <x v="71"/>
    <n v="2"/>
    <x v="0"/>
    <x v="0"/>
  </r>
  <r>
    <x v="1"/>
    <x v="11"/>
    <x v="11"/>
    <x v="72"/>
    <n v="2"/>
    <x v="0"/>
    <x v="0"/>
  </r>
  <r>
    <x v="1"/>
    <x v="11"/>
    <x v="11"/>
    <x v="73"/>
    <n v="2"/>
    <x v="0"/>
    <x v="0"/>
  </r>
  <r>
    <x v="1"/>
    <x v="11"/>
    <x v="11"/>
    <x v="74"/>
    <n v="0"/>
    <x v="1"/>
    <x v="0"/>
  </r>
  <r>
    <x v="1"/>
    <x v="11"/>
    <x v="11"/>
    <x v="75"/>
    <n v="2"/>
    <x v="0"/>
    <x v="0"/>
  </r>
  <r>
    <x v="1"/>
    <x v="11"/>
    <x v="11"/>
    <x v="76"/>
    <n v="2"/>
    <x v="0"/>
    <x v="0"/>
  </r>
  <r>
    <x v="1"/>
    <x v="11"/>
    <x v="11"/>
    <x v="77"/>
    <n v="0"/>
    <x v="1"/>
    <x v="0"/>
  </r>
  <r>
    <x v="1"/>
    <x v="12"/>
    <x v="12"/>
    <x v="78"/>
    <n v="2"/>
    <x v="0"/>
    <x v="0"/>
  </r>
  <r>
    <x v="1"/>
    <x v="12"/>
    <x v="12"/>
    <x v="79"/>
    <n v="1"/>
    <x v="2"/>
    <x v="0"/>
  </r>
  <r>
    <x v="1"/>
    <x v="12"/>
    <x v="12"/>
    <x v="80"/>
    <n v="2"/>
    <x v="0"/>
    <x v="0"/>
  </r>
  <r>
    <x v="1"/>
    <x v="12"/>
    <x v="12"/>
    <x v="81"/>
    <n v="2"/>
    <x v="0"/>
    <x v="0"/>
  </r>
  <r>
    <x v="1"/>
    <x v="12"/>
    <x v="12"/>
    <x v="82"/>
    <n v="0"/>
    <x v="1"/>
    <x v="0"/>
  </r>
  <r>
    <x v="1"/>
    <x v="12"/>
    <x v="12"/>
    <x v="83"/>
    <n v="2"/>
    <x v="0"/>
    <x v="0"/>
  </r>
  <r>
    <x v="1"/>
    <x v="12"/>
    <x v="12"/>
    <x v="84"/>
    <n v="2"/>
    <x v="0"/>
    <x v="0"/>
  </r>
  <r>
    <x v="2"/>
    <x v="13"/>
    <x v="13"/>
    <x v="85"/>
    <n v="0"/>
    <x v="1"/>
    <x v="2"/>
  </r>
  <r>
    <x v="2"/>
    <x v="13"/>
    <x v="13"/>
    <x v="86"/>
    <n v="0"/>
    <x v="1"/>
    <x v="2"/>
  </r>
  <r>
    <x v="2"/>
    <x v="14"/>
    <x v="14"/>
    <x v="87"/>
    <n v="2"/>
    <x v="0"/>
    <x v="0"/>
  </r>
  <r>
    <x v="2"/>
    <x v="14"/>
    <x v="14"/>
    <x v="88"/>
    <n v="0"/>
    <x v="1"/>
    <x v="0"/>
  </r>
  <r>
    <x v="2"/>
    <x v="14"/>
    <x v="14"/>
    <x v="89"/>
    <n v="1"/>
    <x v="2"/>
    <x v="0"/>
  </r>
  <r>
    <x v="2"/>
    <x v="14"/>
    <x v="14"/>
    <x v="90"/>
    <n v="2"/>
    <x v="0"/>
    <x v="0"/>
  </r>
  <r>
    <x v="2"/>
    <x v="14"/>
    <x v="14"/>
    <x v="91"/>
    <n v="2"/>
    <x v="0"/>
    <x v="0"/>
  </r>
  <r>
    <x v="2"/>
    <x v="14"/>
    <x v="14"/>
    <x v="92"/>
    <n v="0"/>
    <x v="1"/>
    <x v="0"/>
  </r>
  <r>
    <x v="2"/>
    <x v="14"/>
    <x v="14"/>
    <x v="93"/>
    <n v="2"/>
    <x v="0"/>
    <x v="0"/>
  </r>
  <r>
    <x v="2"/>
    <x v="14"/>
    <x v="14"/>
    <x v="94"/>
    <n v="2"/>
    <x v="0"/>
    <x v="0"/>
  </r>
  <r>
    <x v="2"/>
    <x v="14"/>
    <x v="14"/>
    <x v="95"/>
    <n v="2"/>
    <x v="0"/>
    <x v="0"/>
  </r>
  <r>
    <x v="2"/>
    <x v="14"/>
    <x v="14"/>
    <x v="96"/>
    <n v="0"/>
    <x v="1"/>
    <x v="0"/>
  </r>
  <r>
    <x v="2"/>
    <x v="15"/>
    <x v="15"/>
    <x v="97"/>
    <n v="2"/>
    <x v="0"/>
    <x v="0"/>
  </r>
  <r>
    <x v="2"/>
    <x v="15"/>
    <x v="15"/>
    <x v="98"/>
    <n v="0"/>
    <x v="1"/>
    <x v="0"/>
  </r>
  <r>
    <x v="2"/>
    <x v="16"/>
    <x v="16"/>
    <x v="99"/>
    <n v="2"/>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CFD913-BFE5-4ABB-B54D-7F7889545FA2}" name="PivotTable5" cacheId="8" applyNumberFormats="0" applyBorderFormats="0" applyFontFormats="0" applyPatternFormats="0" applyAlignmentFormats="0" applyWidthHeightFormats="1" dataCaption="Values" updatedVersion="8" minRefreshableVersion="3" rowGrandTotals="0" colGrandTotals="0" itemPrintTitles="1" createdVersion="5" indent="0" compact="0" compactData="0" multipleFieldFilters="0">
  <location ref="A16:E116" firstHeaderRow="1" firstDataRow="1" firstDataCol="5"/>
  <pivotFields count="7">
    <pivotField axis="axisRow" compact="0" outline="0" showAll="0" defaultSubtotal="0">
      <items count="3">
        <item x="1"/>
        <item x="0"/>
        <item x="2"/>
      </items>
    </pivotField>
    <pivotField axis="axisRow" compact="0" outline="0" showAll="0" defaultSubtotal="0">
      <items count="19">
        <item x="11"/>
        <item x="12"/>
        <item x="4"/>
        <item x="15"/>
        <item x="7"/>
        <item x="14"/>
        <item x="16"/>
        <item x="1"/>
        <item x="0"/>
        <item x="2"/>
        <item m="1" x="17"/>
        <item m="1" x="18"/>
        <item x="6"/>
        <item x="8"/>
        <item x="9"/>
        <item x="13"/>
        <item x="10"/>
        <item x="3"/>
        <item x="5"/>
      </items>
    </pivotField>
    <pivotField axis="axisRow" compact="0" outline="0" showAll="0" defaultSubtotal="0">
      <items count="17">
        <item x="0"/>
        <item x="1"/>
        <item x="2"/>
        <item x="3"/>
        <item x="4"/>
        <item x="5"/>
        <item x="6"/>
        <item x="7"/>
        <item x="8"/>
        <item x="9"/>
        <item x="11"/>
        <item x="12"/>
        <item x="13"/>
        <item x="14"/>
        <item x="15"/>
        <item x="16"/>
        <item x="10"/>
      </items>
    </pivotField>
    <pivotField axis="axisRow" compact="0" outline="0" showAll="0" defaultSubtotal="0">
      <items count="100">
        <item x="58"/>
        <item x="47"/>
        <item x="45"/>
        <item x="36"/>
        <item x="30"/>
        <item x="22"/>
        <item x="78"/>
        <item x="21"/>
        <item x="37"/>
        <item x="55"/>
        <item x="4"/>
        <item x="10"/>
        <item x="11"/>
        <item x="25"/>
        <item x="16"/>
        <item x="17"/>
        <item x="20"/>
        <item x="24"/>
        <item x="27"/>
        <item x="51"/>
        <item x="54"/>
        <item x="68"/>
        <item x="81"/>
        <item x="82"/>
        <item x="84"/>
        <item x="98"/>
        <item x="2"/>
        <item x="3"/>
        <item x="7"/>
        <item x="8"/>
        <item x="9"/>
        <item x="13"/>
        <item x="19"/>
        <item x="26"/>
        <item x="28"/>
        <item x="32"/>
        <item x="12"/>
        <item x="0"/>
        <item x="18"/>
        <item x="52"/>
        <item x="65"/>
        <item x="5"/>
        <item x="23"/>
        <item x="33"/>
        <item x="38"/>
        <item n="Management reassesses the adequacy of internal controls and improves them where necessary when fraudulent or corrupt activity has been detected. 2" x="39"/>
        <item n="Management has assessed the adequacy of the internal control environment where there has been rapid organisational changes or new functions created.2" x="41"/>
        <item x="43"/>
        <item n="The fraud control officer monitors the performance of staff responsible for implementing various activities within the fraud and corruption control plan.2" x="53"/>
        <item x="56"/>
        <item x="59"/>
        <item x="63"/>
        <item n="Your entity conducts due diligence checks on potential third parties and suppliers including reference and finance checks.2" x="66"/>
        <item x="69"/>
        <item x="73"/>
        <item x="77"/>
        <item x="80"/>
        <item x="83"/>
        <item x="85"/>
        <item x="91"/>
        <item x="90"/>
        <item x="94"/>
        <item x="96"/>
        <item x="97"/>
        <item x="72"/>
        <item x="74"/>
        <item x="79"/>
        <item x="92"/>
        <item x="1"/>
        <item x="87"/>
        <item x="88"/>
        <item x="6"/>
        <item x="14"/>
        <item x="15"/>
        <item x="29"/>
        <item x="31"/>
        <item x="34"/>
        <item x="35"/>
        <item x="40"/>
        <item x="42"/>
        <item x="44"/>
        <item x="46"/>
        <item x="48"/>
        <item x="49"/>
        <item x="50"/>
        <item x="57"/>
        <item x="60"/>
        <item x="61"/>
        <item x="62"/>
        <item x="64"/>
        <item x="70"/>
        <item x="71"/>
        <item x="75"/>
        <item x="76"/>
        <item x="86"/>
        <item x="89"/>
        <item x="93"/>
        <item x="95"/>
        <item x="99"/>
        <item x="67"/>
      </items>
    </pivotField>
    <pivotField compact="0" outline="0" multipleItemSelectionAllowed="1" showAll="0" defaultSubtotal="0"/>
    <pivotField axis="axisRow" compact="0" outline="0" showAll="0" defaultSubtotal="0">
      <items count="3">
        <item x="1"/>
        <item x="0"/>
        <item x="2"/>
      </items>
    </pivotField>
    <pivotField compact="0" outline="0" showAll="0" defaultSubtotal="0">
      <items count="4">
        <item x="0"/>
        <item x="1"/>
        <item x="2"/>
        <item m="1" x="3"/>
      </items>
    </pivotField>
  </pivotFields>
  <rowFields count="5">
    <field x="0"/>
    <field x="1"/>
    <field x="2"/>
    <field x="3"/>
    <field x="5"/>
  </rowFields>
  <rowItems count="100">
    <i>
      <x/>
      <x/>
      <x v="10"/>
      <x v="21"/>
      <x v="1"/>
    </i>
    <i r="3">
      <x v="53"/>
      <x/>
    </i>
    <i r="3">
      <x v="54"/>
      <x v="1"/>
    </i>
    <i r="3">
      <x v="55"/>
      <x/>
    </i>
    <i r="3">
      <x v="64"/>
      <x v="1"/>
    </i>
    <i r="3">
      <x v="65"/>
      <x/>
    </i>
    <i r="3">
      <x v="90"/>
      <x/>
    </i>
    <i r="3">
      <x v="91"/>
      <x v="1"/>
    </i>
    <i r="3">
      <x v="92"/>
      <x v="1"/>
    </i>
    <i r="3">
      <x v="93"/>
      <x v="1"/>
    </i>
    <i r="1">
      <x v="1"/>
      <x v="11"/>
      <x v="6"/>
      <x v="1"/>
    </i>
    <i r="3">
      <x v="22"/>
      <x v="1"/>
    </i>
    <i r="3">
      <x v="23"/>
      <x/>
    </i>
    <i r="3">
      <x v="24"/>
      <x v="1"/>
    </i>
    <i r="3">
      <x v="56"/>
      <x v="1"/>
    </i>
    <i r="3">
      <x v="57"/>
      <x v="1"/>
    </i>
    <i r="3">
      <x v="66"/>
      <x v="2"/>
    </i>
    <i>
      <x v="1"/>
      <x v="2"/>
      <x v="4"/>
      <x v="4"/>
      <x/>
    </i>
    <i r="3">
      <x v="18"/>
      <x/>
    </i>
    <i r="3">
      <x v="34"/>
      <x v="1"/>
    </i>
    <i r="3">
      <x v="35"/>
      <x v="1"/>
    </i>
    <i r="3">
      <x v="74"/>
      <x v="2"/>
    </i>
    <i r="3">
      <x v="75"/>
      <x v="1"/>
    </i>
    <i r="1">
      <x v="4"/>
      <x v="7"/>
      <x/>
      <x v="1"/>
    </i>
    <i r="3">
      <x v="9"/>
      <x v="1"/>
    </i>
    <i r="3">
      <x v="20"/>
      <x v="1"/>
    </i>
    <i r="3">
      <x v="49"/>
      <x/>
    </i>
    <i r="3">
      <x v="85"/>
      <x v="1"/>
    </i>
    <i r="1">
      <x v="7"/>
      <x v="1"/>
      <x v="28"/>
      <x v="1"/>
    </i>
    <i r="3">
      <x v="29"/>
      <x/>
    </i>
    <i r="3">
      <x v="30"/>
      <x/>
    </i>
    <i r="3">
      <x v="41"/>
      <x v="1"/>
    </i>
    <i r="3">
      <x v="71"/>
      <x v="1"/>
    </i>
    <i r="1">
      <x v="8"/>
      <x/>
      <x v="10"/>
      <x/>
    </i>
    <i r="3">
      <x v="26"/>
      <x v="2"/>
    </i>
    <i r="3">
      <x v="27"/>
      <x v="1"/>
    </i>
    <i r="3">
      <x v="37"/>
      <x v="1"/>
    </i>
    <i r="3">
      <x v="68"/>
      <x/>
    </i>
    <i r="1">
      <x v="9"/>
      <x v="2"/>
      <x v="11"/>
      <x v="1"/>
    </i>
    <i r="3">
      <x v="12"/>
      <x v="1"/>
    </i>
    <i r="3">
      <x v="14"/>
      <x/>
    </i>
    <i r="3">
      <x v="31"/>
      <x/>
    </i>
    <i r="3">
      <x v="36"/>
      <x v="1"/>
    </i>
    <i r="3">
      <x v="72"/>
      <x v="1"/>
    </i>
    <i r="3">
      <x v="73"/>
      <x v="1"/>
    </i>
    <i r="1">
      <x v="12"/>
      <x v="6"/>
      <x v="1"/>
      <x/>
    </i>
    <i r="3">
      <x v="2"/>
      <x v="2"/>
    </i>
    <i r="3">
      <x v="19"/>
      <x v="1"/>
    </i>
    <i r="3">
      <x v="39"/>
      <x/>
    </i>
    <i r="3">
      <x v="47"/>
      <x/>
    </i>
    <i r="3">
      <x v="48"/>
      <x v="1"/>
    </i>
    <i r="3">
      <x v="80"/>
      <x v="1"/>
    </i>
    <i r="3">
      <x v="81"/>
      <x v="1"/>
    </i>
    <i r="3">
      <x v="82"/>
      <x v="1"/>
    </i>
    <i r="3">
      <x v="83"/>
      <x v="1"/>
    </i>
    <i r="3">
      <x v="84"/>
      <x v="1"/>
    </i>
    <i r="1">
      <x v="13"/>
      <x v="8"/>
      <x v="50"/>
      <x v="1"/>
    </i>
    <i r="3">
      <x v="86"/>
      <x v="1"/>
    </i>
    <i r="3">
      <x v="87"/>
      <x v="1"/>
    </i>
    <i r="1">
      <x v="14"/>
      <x v="9"/>
      <x v="40"/>
      <x v="2"/>
    </i>
    <i r="3">
      <x v="51"/>
      <x/>
    </i>
    <i r="3">
      <x v="52"/>
      <x/>
    </i>
    <i r="3">
      <x v="88"/>
      <x v="1"/>
    </i>
    <i r="3">
      <x v="89"/>
      <x v="2"/>
    </i>
    <i r="1">
      <x v="16"/>
      <x v="16"/>
      <x v="99"/>
      <x v="1"/>
    </i>
    <i r="1">
      <x v="17"/>
      <x v="3"/>
      <x v="5"/>
      <x v="1"/>
    </i>
    <i r="3">
      <x v="7"/>
      <x v="1"/>
    </i>
    <i r="3">
      <x v="13"/>
      <x v="1"/>
    </i>
    <i r="3">
      <x v="15"/>
      <x v="2"/>
    </i>
    <i r="3">
      <x v="16"/>
      <x v="1"/>
    </i>
    <i r="3">
      <x v="17"/>
      <x v="1"/>
    </i>
    <i r="3">
      <x v="32"/>
      <x v="1"/>
    </i>
    <i r="3">
      <x v="33"/>
      <x v="1"/>
    </i>
    <i r="3">
      <x v="38"/>
      <x v="2"/>
    </i>
    <i r="3">
      <x v="42"/>
      <x v="1"/>
    </i>
    <i r="1">
      <x v="18"/>
      <x v="5"/>
      <x v="3"/>
      <x v="1"/>
    </i>
    <i r="3">
      <x v="8"/>
      <x v="2"/>
    </i>
    <i r="3">
      <x v="43"/>
      <x v="1"/>
    </i>
    <i r="3">
      <x v="44"/>
      <x v="1"/>
    </i>
    <i r="3">
      <x v="45"/>
      <x v="1"/>
    </i>
    <i r="3">
      <x v="46"/>
      <x v="1"/>
    </i>
    <i r="3">
      <x v="76"/>
      <x v="1"/>
    </i>
    <i r="3">
      <x v="77"/>
      <x v="1"/>
    </i>
    <i r="3">
      <x v="78"/>
      <x v="1"/>
    </i>
    <i r="3">
      <x v="79"/>
      <x v="1"/>
    </i>
    <i>
      <x v="2"/>
      <x v="3"/>
      <x v="14"/>
      <x v="25"/>
      <x/>
    </i>
    <i r="3">
      <x v="63"/>
      <x v="1"/>
    </i>
    <i r="1">
      <x v="5"/>
      <x v="13"/>
      <x v="59"/>
      <x v="1"/>
    </i>
    <i r="3">
      <x v="60"/>
      <x v="1"/>
    </i>
    <i r="3">
      <x v="61"/>
      <x v="1"/>
    </i>
    <i r="3">
      <x v="62"/>
      <x/>
    </i>
    <i r="3">
      <x v="67"/>
      <x/>
    </i>
    <i r="3">
      <x v="69"/>
      <x v="1"/>
    </i>
    <i r="3">
      <x v="70"/>
      <x/>
    </i>
    <i r="3">
      <x v="95"/>
      <x v="2"/>
    </i>
    <i r="3">
      <x v="96"/>
      <x v="1"/>
    </i>
    <i r="3">
      <x v="97"/>
      <x v="1"/>
    </i>
    <i r="1">
      <x v="6"/>
      <x v="15"/>
      <x v="98"/>
      <x v="1"/>
    </i>
    <i r="1">
      <x v="15"/>
      <x v="12"/>
      <x v="58"/>
      <x/>
    </i>
    <i r="3">
      <x v="94"/>
      <x/>
    </i>
  </rowItems>
  <colItems count="1">
    <i/>
  </colItems>
  <formats count="61">
    <format dxfId="125">
      <pivotArea type="all" dataOnly="0" outline="0" fieldPosition="0"/>
    </format>
    <format dxfId="124">
      <pivotArea type="all" dataOnly="0" outline="0" fieldPosition="0"/>
    </format>
    <format dxfId="123">
      <pivotArea type="all" dataOnly="0" outline="0" fieldPosition="0"/>
    </format>
    <format dxfId="122">
      <pivotArea type="all" dataOnly="0" outline="0" fieldPosition="0"/>
    </format>
    <format dxfId="121">
      <pivotArea dataOnly="0" labelOnly="1" outline="0" fieldPosition="0">
        <references count="1">
          <reference field="0" count="0"/>
        </references>
      </pivotArea>
    </format>
    <format dxfId="120">
      <pivotArea dataOnly="0" labelOnly="1" outline="0" fieldPosition="0">
        <references count="2">
          <reference field="0" count="1" selected="0">
            <x v="0"/>
          </reference>
          <reference field="1" count="1">
            <x v="0"/>
          </reference>
        </references>
      </pivotArea>
    </format>
    <format dxfId="119">
      <pivotArea dataOnly="0" labelOnly="1" outline="0" fieldPosition="0">
        <references count="2">
          <reference field="0" count="1" selected="0">
            <x v="1"/>
          </reference>
          <reference field="1" count="1">
            <x v="2"/>
          </reference>
        </references>
      </pivotArea>
    </format>
    <format dxfId="118">
      <pivotArea dataOnly="0" labelOnly="1" outline="0" fieldPosition="0">
        <references count="2">
          <reference field="0" count="1" selected="0">
            <x v="2"/>
          </reference>
          <reference field="1" count="1">
            <x v="5"/>
          </reference>
        </references>
      </pivotArea>
    </format>
    <format dxfId="117">
      <pivotArea type="all" dataOnly="0" outline="0" fieldPosition="0"/>
    </format>
    <format dxfId="116">
      <pivotArea dataOnly="0" labelOnly="1" outline="0" fieldPosition="0">
        <references count="1">
          <reference field="0" count="0"/>
        </references>
      </pivotArea>
    </format>
    <format dxfId="115">
      <pivotArea dataOnly="0" labelOnly="1" outline="0" fieldPosition="0">
        <references count="2">
          <reference field="0" count="1" selected="0">
            <x v="0"/>
          </reference>
          <reference field="1" count="2">
            <x v="0"/>
            <x v="1"/>
          </reference>
        </references>
      </pivotArea>
    </format>
    <format dxfId="114">
      <pivotArea dataOnly="0" labelOnly="1" outline="0" fieldPosition="0">
        <references count="2">
          <reference field="0" count="1" selected="0">
            <x v="1"/>
          </reference>
          <reference field="1" count="3">
            <x v="2"/>
            <x v="4"/>
            <x v="7"/>
          </reference>
        </references>
      </pivotArea>
    </format>
    <format dxfId="113">
      <pivotArea dataOnly="0" labelOnly="1" outline="0" fieldPosition="0">
        <references count="2">
          <reference field="0" count="1" selected="0">
            <x v="2"/>
          </reference>
          <reference field="1" count="3">
            <x v="3"/>
            <x v="5"/>
            <x v="6"/>
          </reference>
        </references>
      </pivotArea>
    </format>
    <format dxfId="112">
      <pivotArea field="0" type="button" dataOnly="0" labelOnly="1" outline="0" axis="axisRow" fieldPosition="0"/>
    </format>
    <format dxfId="111">
      <pivotArea field="1" type="button" dataOnly="0" labelOnly="1" outline="0" axis="axisRow" fieldPosition="1"/>
    </format>
    <format dxfId="110">
      <pivotArea field="2" type="button" dataOnly="0" labelOnly="1" outline="0" axis="axisRow" fieldPosition="2"/>
    </format>
    <format dxfId="109">
      <pivotArea field="3" type="button" dataOnly="0" labelOnly="1" outline="0" axis="axisRow" fieldPosition="3"/>
    </format>
    <format dxfId="108">
      <pivotArea field="5" type="button" dataOnly="0" labelOnly="1" outline="0" axis="axisRow" fieldPosition="4"/>
    </format>
    <format dxfId="107">
      <pivotArea dataOnly="0" labelOnly="1" outline="0" fieldPosition="0">
        <references count="1">
          <reference field="0" count="0"/>
        </references>
      </pivotArea>
    </format>
    <format dxfId="106">
      <pivotArea dataOnly="0" labelOnly="1" outline="0" fieldPosition="0">
        <references count="2">
          <reference field="0" count="1" selected="0">
            <x v="0"/>
          </reference>
          <reference field="1" count="2">
            <x v="0"/>
            <x v="1"/>
          </reference>
        </references>
      </pivotArea>
    </format>
    <format dxfId="105">
      <pivotArea dataOnly="0" labelOnly="1" outline="0" fieldPosition="0">
        <references count="2">
          <reference field="0" count="1" selected="0">
            <x v="1"/>
          </reference>
          <reference field="1" count="3">
            <x v="2"/>
            <x v="4"/>
            <x v="7"/>
          </reference>
        </references>
      </pivotArea>
    </format>
    <format dxfId="104">
      <pivotArea dataOnly="0" labelOnly="1" outline="0" fieldPosition="0">
        <references count="2">
          <reference field="0" count="1" selected="0">
            <x v="2"/>
          </reference>
          <reference field="1" count="3">
            <x v="3"/>
            <x v="5"/>
            <x v="6"/>
          </reference>
        </references>
      </pivotArea>
    </format>
    <format dxfId="103">
      <pivotArea dataOnly="0" labelOnly="1" outline="0" offset="IV1" fieldPosition="0">
        <references count="2">
          <reference field="0" count="1" selected="0">
            <x v="2"/>
          </reference>
          <reference field="1" count="1">
            <x v="5"/>
          </reference>
        </references>
      </pivotArea>
    </format>
    <format dxfId="102">
      <pivotArea dataOnly="0" labelOnly="1" outline="0" offset="IV7:IV256" fieldPosition="0">
        <references count="1">
          <reference field="0" count="1">
            <x v="2"/>
          </reference>
        </references>
      </pivotArea>
    </format>
    <format dxfId="101">
      <pivotArea dataOnly="0" labelOnly="1" outline="0" offset="IV256" fieldPosition="0">
        <references count="2">
          <reference field="0" count="1" selected="0">
            <x v="2"/>
          </reference>
          <reference field="1" count="1">
            <x v="5"/>
          </reference>
        </references>
      </pivotArea>
    </format>
    <format dxfId="100">
      <pivotArea dataOnly="0" labelOnly="1" outline="0" fieldPosition="0">
        <references count="2">
          <reference field="0" count="1" selected="0">
            <x v="2"/>
          </reference>
          <reference field="1" count="1">
            <x v="6"/>
          </reference>
        </references>
      </pivotArea>
    </format>
    <format dxfId="99">
      <pivotArea dataOnly="0" labelOnly="1" outline="0" fieldPosition="0">
        <references count="2">
          <reference field="0" count="1" selected="0">
            <x v="0"/>
          </reference>
          <reference field="1" count="2">
            <x v="0"/>
            <x v="1"/>
          </reference>
        </references>
      </pivotArea>
    </format>
    <format dxfId="98">
      <pivotArea dataOnly="0" labelOnly="1" outline="0" fieldPosition="0">
        <references count="2">
          <reference field="0" count="1" selected="0">
            <x v="1"/>
          </reference>
          <reference field="1" count="3">
            <x v="2"/>
            <x v="4"/>
            <x v="7"/>
          </reference>
        </references>
      </pivotArea>
    </format>
    <format dxfId="97">
      <pivotArea dataOnly="0" labelOnly="1" outline="0" fieldPosition="0">
        <references count="2">
          <reference field="0" count="1" selected="0">
            <x v="2"/>
          </reference>
          <reference field="1" count="3">
            <x v="3"/>
            <x v="5"/>
            <x v="6"/>
          </reference>
        </references>
      </pivotArea>
    </format>
    <format dxfId="96">
      <pivotArea field="0" type="button" dataOnly="0" labelOnly="1" outline="0" axis="axisRow" fieldPosition="0"/>
    </format>
    <format dxfId="95">
      <pivotArea field="1" type="button" dataOnly="0" labelOnly="1" outline="0" axis="axisRow" fieldPosition="1"/>
    </format>
    <format dxfId="94">
      <pivotArea field="2" type="button" dataOnly="0" labelOnly="1" outline="0" axis="axisRow" fieldPosition="2"/>
    </format>
    <format dxfId="93">
      <pivotArea field="3" type="button" dataOnly="0" labelOnly="1" outline="0" axis="axisRow" fieldPosition="3"/>
    </format>
    <format dxfId="92">
      <pivotArea field="5" type="button" dataOnly="0" labelOnly="1" outline="0" axis="axisRow" fieldPosition="4"/>
    </format>
    <format dxfId="91">
      <pivotArea field="0" type="button" dataOnly="0" labelOnly="1" outline="0" axis="axisRow" fieldPosition="0"/>
    </format>
    <format dxfId="90">
      <pivotArea field="1" type="button" dataOnly="0" labelOnly="1" outline="0" axis="axisRow" fieldPosition="1"/>
    </format>
    <format dxfId="89">
      <pivotArea field="2" type="button" dataOnly="0" labelOnly="1" outline="0" axis="axisRow" fieldPosition="2"/>
    </format>
    <format dxfId="88">
      <pivotArea field="3" type="button" dataOnly="0" labelOnly="1" outline="0" axis="axisRow" fieldPosition="3"/>
    </format>
    <format dxfId="87">
      <pivotArea field="5" type="button" dataOnly="0" labelOnly="1" outline="0" axis="axisRow" fieldPosition="4"/>
    </format>
    <format dxfId="86">
      <pivotArea dataOnly="0" labelOnly="1" outline="0" fieldPosition="0">
        <references count="1">
          <reference field="0" count="0"/>
        </references>
      </pivotArea>
    </format>
    <format dxfId="85">
      <pivotArea dataOnly="0" labelOnly="1" outline="0" fieldPosition="0">
        <references count="1">
          <reference field="0" count="0"/>
        </references>
      </pivotArea>
    </format>
    <format dxfId="84">
      <pivotArea type="all" dataOnly="0" outline="0" fieldPosition="0"/>
    </format>
    <format dxfId="83">
      <pivotArea field="0" type="button" dataOnly="0" labelOnly="1" outline="0" axis="axisRow" fieldPosition="0"/>
    </format>
    <format dxfId="82">
      <pivotArea field="1" type="button" dataOnly="0" labelOnly="1" outline="0" axis="axisRow" fieldPosition="1"/>
    </format>
    <format dxfId="81">
      <pivotArea field="2" type="button" dataOnly="0" labelOnly="1" outline="0" axis="axisRow" fieldPosition="2"/>
    </format>
    <format dxfId="80">
      <pivotArea field="3" type="button" dataOnly="0" labelOnly="1" outline="0" axis="axisRow" fieldPosition="3"/>
    </format>
    <format dxfId="79">
      <pivotArea field="5" type="button" dataOnly="0" labelOnly="1" outline="0" axis="axisRow" fieldPosition="4"/>
    </format>
    <format dxfId="78">
      <pivotArea dataOnly="0" labelOnly="1" outline="0" fieldPosition="0">
        <references count="1">
          <reference field="0" count="0"/>
        </references>
      </pivotArea>
    </format>
    <format dxfId="77">
      <pivotArea dataOnly="0" labelOnly="1" outline="0" fieldPosition="0">
        <references count="2">
          <reference field="0" count="1" selected="0">
            <x v="0"/>
          </reference>
          <reference field="1" count="2">
            <x v="0"/>
            <x v="1"/>
          </reference>
        </references>
      </pivotArea>
    </format>
    <format dxfId="76">
      <pivotArea dataOnly="0" labelOnly="1" outline="0" fieldPosition="0">
        <references count="2">
          <reference field="0" count="1" selected="0">
            <x v="1"/>
          </reference>
          <reference field="1" count="3">
            <x v="2"/>
            <x v="4"/>
            <x v="7"/>
          </reference>
        </references>
      </pivotArea>
    </format>
    <format dxfId="75">
      <pivotArea dataOnly="0" labelOnly="1" outline="0" fieldPosition="0">
        <references count="2">
          <reference field="0" count="1" selected="0">
            <x v="2"/>
          </reference>
          <reference field="1" count="3">
            <x v="3"/>
            <x v="5"/>
            <x v="6"/>
          </reference>
        </references>
      </pivotArea>
    </format>
    <format dxfId="74">
      <pivotArea type="all" dataOnly="0" outline="0" fieldPosition="0"/>
    </format>
    <format dxfId="73">
      <pivotArea field="0" type="button" dataOnly="0" labelOnly="1" outline="0" axis="axisRow" fieldPosition="0"/>
    </format>
    <format dxfId="72">
      <pivotArea field="1" type="button" dataOnly="0" labelOnly="1" outline="0" axis="axisRow" fieldPosition="1"/>
    </format>
    <format dxfId="71">
      <pivotArea field="2" type="button" dataOnly="0" labelOnly="1" outline="0" axis="axisRow" fieldPosition="2"/>
    </format>
    <format dxfId="70">
      <pivotArea field="3" type="button" dataOnly="0" labelOnly="1" outline="0" axis="axisRow" fieldPosition="3"/>
    </format>
    <format dxfId="69">
      <pivotArea field="5" type="button" dataOnly="0" labelOnly="1" outline="0" axis="axisRow" fieldPosition="4"/>
    </format>
    <format dxfId="68">
      <pivotArea dataOnly="0" labelOnly="1" outline="0" fieldPosition="0">
        <references count="1">
          <reference field="0" count="0"/>
        </references>
      </pivotArea>
    </format>
    <format dxfId="67">
      <pivotArea dataOnly="0" labelOnly="1" outline="0" fieldPosition="0">
        <references count="2">
          <reference field="0" count="1" selected="0">
            <x v="0"/>
          </reference>
          <reference field="1" count="2">
            <x v="0"/>
            <x v="1"/>
          </reference>
        </references>
      </pivotArea>
    </format>
    <format dxfId="66">
      <pivotArea dataOnly="0" labelOnly="1" outline="0" fieldPosition="0">
        <references count="2">
          <reference field="0" count="1" selected="0">
            <x v="1"/>
          </reference>
          <reference field="1" count="3">
            <x v="2"/>
            <x v="4"/>
            <x v="7"/>
          </reference>
        </references>
      </pivotArea>
    </format>
    <format dxfId="65">
      <pivotArea dataOnly="0" labelOnly="1" outline="0" fieldPosition="0">
        <references count="2">
          <reference field="0" count="1" selected="0">
            <x v="2"/>
          </reference>
          <reference field="1" count="3">
            <x v="3"/>
            <x v="5"/>
            <x v="6"/>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raud_control_attribute1" xr10:uid="{DD99BC1C-432B-4D9A-9C56-BB0B671F4F78}" sourceName="Fraud control attribute">
  <pivotTables>
    <pivotTable tabId="17" name="PivotTable5"/>
  </pivotTables>
  <data>
    <tabular pivotCacheId="2082745274">
      <items count="19">
        <i x="9" s="1"/>
        <i x="0" s="1"/>
        <i x="3" s="1"/>
        <i x="11" s="1"/>
        <i x="12" s="1"/>
        <i x="4" s="1"/>
        <i x="15" s="1"/>
        <i x="2" s="1"/>
        <i x="7" s="1"/>
        <i x="5" s="1"/>
        <i x="14" s="1"/>
        <i x="10" s="1"/>
        <i x="16" s="1"/>
        <i x="13" s="1"/>
        <i x="6" s="1"/>
        <i x="1" s="1"/>
        <i x="8" s="1"/>
        <i x="17" s="1" nd="1"/>
        <i x="1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our_entity_s_performance_against_the_assessment_criteria1" xr10:uid="{AA860FDA-F8D1-4FB2-88BB-6A5D62F0E516}" sourceName="Your entity's performance against the assessment criteria">
  <pivotTables>
    <pivotTable tabId="17" name="PivotTable5"/>
  </pivotTables>
  <data>
    <tabular pivotCacheId="2082745274">
      <items count="3">
        <i x="1" s="1"/>
        <i x="2"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our_entity_s_performance_against_the_fraud_control_attributes1" xr10:uid="{3901B34B-5485-4132-9C14-D35541AE7B97}" sourceName="Your entity's performance against the fraud control attributes">
  <pivotTables>
    <pivotTable tabId="17" name="PivotTable5"/>
  </pivotTables>
  <data>
    <tabular pivotCacheId="2082745274">
      <items count="4">
        <i x="0" s="1"/>
        <i x="1" s="1"/>
        <i x="2" s="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raud control attribute 1" xr10:uid="{9BF9F471-C834-43A5-9DE8-B0F744D1EE89}" cache="Slicer_Fraud_control_attribute1" caption="Fraud control attribute" columnCount="6" style="SlicerStyleDark1" rowHeight="257175"/>
  <slicer name="Your entity's performance against the assessment criteria 1" xr10:uid="{1B541E76-3BF3-4A46-B308-DB3C8C91F948}" cache="Slicer_Your_entity_s_performance_against_the_assessment_criteria1" caption="Your entity's performance against the assessment criteria" columnCount="4" style="SlicerStyleDark1" rowHeight="260350"/>
  <slicer name="Your entity's performance against the fraud control attributes 1" xr10:uid="{06195750-F46F-42A6-B09F-DB4197F8AA2D}" cache="Slicer_Your_entity_s_performance_against_the_fraud_control_attributes1" caption="Your entity's performance against the fraud control attributes" columnCount="3" style="SlicerStyleDark1" rowHeight="260350"/>
</slicers>
</file>

<file path=xl/theme/theme1.xml><?xml version="1.0" encoding="utf-8"?>
<a:theme xmlns:a="http://schemas.openxmlformats.org/drawingml/2006/main" name="Office Theme">
  <a:themeElements>
    <a:clrScheme name="QAO">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363F7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DE4D-414F-44BA-A6AC-2E0BDA557F5E}">
  <sheetPr codeName="Sheet3"/>
  <dimension ref="B2:D41"/>
  <sheetViews>
    <sheetView tabSelected="1" zoomScaleNormal="100" workbookViewId="0">
      <selection activeCell="F17" sqref="F17"/>
    </sheetView>
  </sheetViews>
  <sheetFormatPr defaultColWidth="9" defaultRowHeight="15.5" x14ac:dyDescent="0.35"/>
  <cols>
    <col min="1" max="1" width="3.75" style="11" customWidth="1"/>
    <col min="2" max="2" width="113.25" style="11" customWidth="1"/>
    <col min="3" max="16384" width="9" style="11"/>
  </cols>
  <sheetData>
    <row r="2" spans="2:4" ht="15" customHeight="1" x14ac:dyDescent="0.35">
      <c r="B2" s="74"/>
      <c r="C2" s="75"/>
      <c r="D2" s="76"/>
    </row>
    <row r="3" spans="2:4" ht="22.5" x14ac:dyDescent="0.45">
      <c r="B3" s="133" t="s">
        <v>0</v>
      </c>
      <c r="C3" s="134"/>
      <c r="D3" s="135"/>
    </row>
    <row r="4" spans="2:4" ht="22.5" x14ac:dyDescent="0.35">
      <c r="B4" s="130"/>
      <c r="C4" s="131"/>
      <c r="D4" s="132"/>
    </row>
    <row r="5" spans="2:4" x14ac:dyDescent="0.35">
      <c r="B5" s="77"/>
      <c r="C5" s="78"/>
      <c r="D5" s="79"/>
    </row>
    <row r="6" spans="2:4" s="8" customFormat="1" ht="28" x14ac:dyDescent="0.3">
      <c r="B6" s="80" t="s">
        <v>1</v>
      </c>
      <c r="C6" s="81"/>
      <c r="D6" s="82"/>
    </row>
    <row r="7" spans="2:4" s="8" customFormat="1" ht="14.5" x14ac:dyDescent="0.35">
      <c r="B7" s="83" t="s">
        <v>2</v>
      </c>
      <c r="C7" s="81"/>
      <c r="D7" s="82"/>
    </row>
    <row r="8" spans="2:4" s="8" customFormat="1" ht="14.5" x14ac:dyDescent="0.35">
      <c r="B8" s="83" t="s">
        <v>3</v>
      </c>
      <c r="C8" s="81"/>
      <c r="D8" s="82"/>
    </row>
    <row r="9" spans="2:4" s="8" customFormat="1" ht="14.5" x14ac:dyDescent="0.35">
      <c r="B9" s="83" t="s">
        <v>4</v>
      </c>
      <c r="C9" s="81"/>
      <c r="D9" s="82"/>
    </row>
    <row r="10" spans="2:4" s="8" customFormat="1" ht="14" x14ac:dyDescent="0.3">
      <c r="B10" s="84"/>
      <c r="C10" s="81"/>
      <c r="D10" s="82"/>
    </row>
    <row r="11" spans="2:4" s="8" customFormat="1" ht="70.5" x14ac:dyDescent="0.3">
      <c r="B11" s="84" t="s">
        <v>5</v>
      </c>
      <c r="C11" s="81"/>
      <c r="D11" s="82"/>
    </row>
    <row r="12" spans="2:4" s="8" customFormat="1" ht="14" x14ac:dyDescent="0.3">
      <c r="B12" s="84"/>
      <c r="C12" s="81"/>
      <c r="D12" s="82"/>
    </row>
    <row r="13" spans="2:4" s="8" customFormat="1" ht="14" x14ac:dyDescent="0.3">
      <c r="B13" s="85" t="s">
        <v>6</v>
      </c>
      <c r="C13" s="81"/>
      <c r="D13" s="82"/>
    </row>
    <row r="14" spans="2:4" s="8" customFormat="1" ht="219.75" customHeight="1" x14ac:dyDescent="0.3">
      <c r="B14" s="85" t="s">
        <v>7</v>
      </c>
      <c r="C14" s="81"/>
      <c r="D14" s="82"/>
    </row>
    <row r="15" spans="2:4" s="8" customFormat="1" ht="14" x14ac:dyDescent="0.3">
      <c r="B15" s="85"/>
      <c r="C15" s="81"/>
      <c r="D15" s="82"/>
    </row>
    <row r="16" spans="2:4" s="8" customFormat="1" ht="14" x14ac:dyDescent="0.3">
      <c r="B16" s="85" t="s">
        <v>8</v>
      </c>
      <c r="C16" s="81"/>
      <c r="D16" s="82"/>
    </row>
    <row r="17" spans="2:4" s="8" customFormat="1" ht="238.5" x14ac:dyDescent="0.3">
      <c r="B17" s="84" t="s">
        <v>9</v>
      </c>
      <c r="C17" s="81"/>
      <c r="D17" s="82"/>
    </row>
    <row r="18" spans="2:4" s="8" customFormat="1" ht="14" x14ac:dyDescent="0.3">
      <c r="B18" s="84"/>
      <c r="C18" s="81"/>
      <c r="D18" s="82"/>
    </row>
    <row r="19" spans="2:4" s="8" customFormat="1" ht="32.5" customHeight="1" x14ac:dyDescent="0.3">
      <c r="B19" s="80" t="s">
        <v>10</v>
      </c>
      <c r="C19" s="81"/>
      <c r="D19" s="82"/>
    </row>
    <row r="20" spans="2:4" s="8" customFormat="1" ht="14" x14ac:dyDescent="0.3">
      <c r="B20" s="86"/>
      <c r="C20" s="81"/>
      <c r="D20" s="82"/>
    </row>
    <row r="21" spans="2:4" s="8" customFormat="1" ht="42" x14ac:dyDescent="0.3">
      <c r="B21" s="80" t="s">
        <v>11</v>
      </c>
      <c r="C21" s="81"/>
      <c r="D21" s="82"/>
    </row>
    <row r="22" spans="2:4" s="8" customFormat="1" ht="14" x14ac:dyDescent="0.3">
      <c r="B22" s="86"/>
      <c r="C22" s="81"/>
      <c r="D22" s="82"/>
    </row>
    <row r="23" spans="2:4" s="8" customFormat="1" ht="92.5" customHeight="1" x14ac:dyDescent="0.3">
      <c r="B23" s="80" t="s">
        <v>12</v>
      </c>
      <c r="C23" s="81"/>
      <c r="D23" s="82"/>
    </row>
    <row r="24" spans="2:4" s="8" customFormat="1" ht="14" x14ac:dyDescent="0.3">
      <c r="B24" s="83"/>
      <c r="C24" s="81"/>
      <c r="D24" s="82"/>
    </row>
    <row r="25" spans="2:4" s="8" customFormat="1" ht="14" x14ac:dyDescent="0.3">
      <c r="B25" s="87" t="s">
        <v>13</v>
      </c>
      <c r="C25" s="81"/>
      <c r="D25" s="82"/>
    </row>
    <row r="26" spans="2:4" s="8" customFormat="1" ht="28" x14ac:dyDescent="0.3">
      <c r="B26" s="88" t="s">
        <v>14</v>
      </c>
      <c r="C26" s="81"/>
      <c r="D26" s="82"/>
    </row>
    <row r="27" spans="2:4" s="8" customFormat="1" ht="28.5" customHeight="1" x14ac:dyDescent="0.3">
      <c r="B27" s="88" t="s">
        <v>15</v>
      </c>
      <c r="C27" s="81"/>
      <c r="D27" s="82"/>
    </row>
    <row r="28" spans="2:4" s="8" customFormat="1" ht="45.75" customHeight="1" x14ac:dyDescent="0.3">
      <c r="B28" s="88" t="s">
        <v>16</v>
      </c>
      <c r="C28" s="81"/>
      <c r="D28" s="82"/>
    </row>
    <row r="29" spans="2:4" s="8" customFormat="1" ht="14" x14ac:dyDescent="0.3">
      <c r="B29" s="83"/>
      <c r="C29" s="81"/>
      <c r="D29" s="82"/>
    </row>
    <row r="30" spans="2:4" s="8" customFormat="1" ht="14" x14ac:dyDescent="0.3">
      <c r="B30" s="89" t="s">
        <v>17</v>
      </c>
      <c r="C30" s="81"/>
      <c r="D30" s="82"/>
    </row>
    <row r="31" spans="2:4" s="8" customFormat="1" ht="14" x14ac:dyDescent="0.3">
      <c r="B31" s="83"/>
      <c r="C31" s="81"/>
      <c r="D31" s="82"/>
    </row>
    <row r="32" spans="2:4" s="8" customFormat="1" ht="14.5" x14ac:dyDescent="0.35">
      <c r="B32" s="83" t="s">
        <v>18</v>
      </c>
      <c r="C32" s="81"/>
      <c r="D32" s="82"/>
    </row>
    <row r="33" spans="2:4" s="8" customFormat="1" ht="14" x14ac:dyDescent="0.3">
      <c r="B33" s="83" t="s">
        <v>19</v>
      </c>
      <c r="C33" s="81"/>
      <c r="D33" s="82"/>
    </row>
    <row r="34" spans="2:4" s="8" customFormat="1" ht="14" x14ac:dyDescent="0.3">
      <c r="B34" s="83" t="s">
        <v>20</v>
      </c>
      <c r="C34" s="81"/>
      <c r="D34" s="82"/>
    </row>
    <row r="35" spans="2:4" s="8" customFormat="1" ht="14.5" x14ac:dyDescent="0.35">
      <c r="B35" s="83" t="s">
        <v>21</v>
      </c>
      <c r="C35" s="81"/>
      <c r="D35" s="82"/>
    </row>
    <row r="36" spans="2:4" s="8" customFormat="1" ht="14" x14ac:dyDescent="0.3">
      <c r="B36" s="83" t="s">
        <v>22</v>
      </c>
      <c r="C36" s="81"/>
      <c r="D36" s="82"/>
    </row>
    <row r="37" spans="2:4" s="8" customFormat="1" ht="14" x14ac:dyDescent="0.3">
      <c r="B37" s="83" t="s">
        <v>23</v>
      </c>
      <c r="C37" s="81"/>
      <c r="D37" s="82"/>
    </row>
    <row r="38" spans="2:4" s="8" customFormat="1" x14ac:dyDescent="0.35">
      <c r="B38" s="90"/>
      <c r="C38" s="81"/>
      <c r="D38" s="82"/>
    </row>
    <row r="39" spans="2:4" x14ac:dyDescent="0.35">
      <c r="B39" s="91" t="s">
        <v>24</v>
      </c>
      <c r="C39" s="92"/>
      <c r="D39" s="93"/>
    </row>
    <row r="40" spans="2:4" ht="217.5" customHeight="1" x14ac:dyDescent="0.35">
      <c r="B40" s="84" t="s">
        <v>25</v>
      </c>
      <c r="C40" s="92"/>
      <c r="D40" s="93"/>
    </row>
    <row r="41" spans="2:4" x14ac:dyDescent="0.35">
      <c r="B41" s="94"/>
      <c r="C41" s="95"/>
      <c r="D41" s="96"/>
    </row>
  </sheetData>
  <sheetProtection algorithmName="SHA-512" hashValue="l6Vv94VXEQVteqlatcdOPjvpyrB6dH6ciCLLSi8txO6adH0cmllwg64J2BRESP/maX5MwtYa069Aw+ONo4aftw==" saltValue="B6XM+xKcNw6u/lKvJxjrTA==" spinCount="100000" sheet="1" objects="1" scenarios="1"/>
  <mergeCells count="2">
    <mergeCell ref="B4:D4"/>
    <mergeCell ref="B3:D3"/>
  </mergeCells>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75"/>
  <sheetViews>
    <sheetView showRuler="0" zoomScale="70" zoomScaleNormal="70" zoomScalePageLayoutView="125" workbookViewId="0">
      <pane ySplit="5" topLeftCell="A22" activePane="bottomLeft" state="frozen"/>
      <selection pane="bottomLeft" activeCell="K9" sqref="K9"/>
    </sheetView>
  </sheetViews>
  <sheetFormatPr defaultColWidth="11" defaultRowHeight="15.5" x14ac:dyDescent="0.35"/>
  <cols>
    <col min="1" max="1" width="33.58203125" style="1" customWidth="1"/>
    <col min="2" max="2" width="69" style="1" customWidth="1"/>
    <col min="3" max="3" width="17.33203125" style="1" customWidth="1"/>
    <col min="4" max="4" width="7" style="1" hidden="1" customWidth="1"/>
    <col min="5" max="5" width="10.75" style="1" hidden="1" customWidth="1"/>
    <col min="6" max="6" width="40.75" style="2" customWidth="1"/>
    <col min="7" max="7" width="0" style="1" hidden="1" customWidth="1"/>
    <col min="8" max="20" width="11" style="1"/>
    <col min="21" max="21" width="16.5" style="122" bestFit="1" customWidth="1"/>
    <col min="22" max="16384" width="11" style="1"/>
  </cols>
  <sheetData>
    <row r="1" spans="1:36" s="20" customFormat="1" x14ac:dyDescent="0.35">
      <c r="A1" s="97"/>
      <c r="B1" s="136" t="s">
        <v>26</v>
      </c>
      <c r="C1" s="136"/>
      <c r="D1" s="137"/>
      <c r="E1" s="137"/>
      <c r="F1" s="138"/>
      <c r="U1" s="120"/>
    </row>
    <row r="2" spans="1:36" s="21" customFormat="1" ht="18" x14ac:dyDescent="0.35">
      <c r="A2" s="71"/>
      <c r="B2" s="139"/>
      <c r="C2" s="139"/>
      <c r="D2" s="139"/>
      <c r="E2" s="139"/>
      <c r="F2" s="140"/>
      <c r="U2" s="121"/>
    </row>
    <row r="3" spans="1:36" s="21" customFormat="1" ht="18" x14ac:dyDescent="0.35">
      <c r="A3" s="71"/>
      <c r="B3" s="139"/>
      <c r="C3" s="139"/>
      <c r="D3" s="139"/>
      <c r="E3" s="139"/>
      <c r="F3" s="140"/>
      <c r="U3" s="121"/>
    </row>
    <row r="4" spans="1:36" s="21" customFormat="1" ht="18" x14ac:dyDescent="0.35">
      <c r="A4" s="71"/>
      <c r="B4" s="139"/>
      <c r="C4" s="139"/>
      <c r="D4" s="139"/>
      <c r="E4" s="139"/>
      <c r="F4" s="140"/>
      <c r="U4" s="121"/>
    </row>
    <row r="5" spans="1:36" s="28" customFormat="1" ht="34.5" customHeight="1" x14ac:dyDescent="0.35">
      <c r="A5" s="98" t="s">
        <v>27</v>
      </c>
      <c r="B5" s="99" t="s">
        <v>28</v>
      </c>
      <c r="C5" s="99" t="s">
        <v>29</v>
      </c>
      <c r="D5" s="99"/>
      <c r="E5" s="99" t="s">
        <v>30</v>
      </c>
      <c r="F5" s="100" t="s">
        <v>31</v>
      </c>
      <c r="H5" s="126"/>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row>
    <row r="6" spans="1:36" ht="25.5" customHeight="1" x14ac:dyDescent="0.35">
      <c r="A6" s="147" t="s">
        <v>32</v>
      </c>
      <c r="B6" s="148"/>
      <c r="C6" s="148"/>
      <c r="D6" s="148"/>
      <c r="E6" s="148"/>
      <c r="F6" s="149"/>
      <c r="G6" s="44"/>
      <c r="H6" s="127"/>
      <c r="I6" s="44"/>
      <c r="U6" s="122" t="s">
        <v>33</v>
      </c>
      <c r="V6" s="122" t="s">
        <v>34</v>
      </c>
      <c r="W6" s="122" t="s">
        <v>35</v>
      </c>
      <c r="X6" s="122" t="s">
        <v>30</v>
      </c>
      <c r="Y6" s="122" t="s">
        <v>36</v>
      </c>
      <c r="Z6" s="122" t="s">
        <v>37</v>
      </c>
    </row>
    <row r="7" spans="1:36" ht="63" customHeight="1" x14ac:dyDescent="0.35">
      <c r="A7" s="144" t="s">
        <v>38</v>
      </c>
      <c r="B7" s="40" t="s">
        <v>39</v>
      </c>
      <c r="C7" s="69" t="s">
        <v>40</v>
      </c>
      <c r="D7" s="36">
        <f>VLOOKUP(C7,'Drop down'!A$1:B$3,2,TRUE)</f>
        <v>2</v>
      </c>
      <c r="E7" s="38" t="str">
        <f>IF(D7=0,"No",IF(D7=1,"Partially",IF(D7=2,"Yes")))</f>
        <v>Yes</v>
      </c>
      <c r="F7" s="43"/>
      <c r="G7" s="44"/>
      <c r="H7" s="44"/>
      <c r="I7" s="44"/>
      <c r="U7" s="122" t="s">
        <v>41</v>
      </c>
      <c r="V7" s="123" t="s">
        <v>42</v>
      </c>
      <c r="W7" s="1" t="str">
        <f>B8</f>
        <v>Your approach to fraud and corruption control clearly defines the roles and accountabilities of:
- the governing body (e.g. executive officers/board)
- senior management (e.g. senior executive service officers)
- specialist fraud and corruption control officers (e.g. ethical standards officers/fraud control officer)
- line management (e.g. business unit managers)
- all staff.</v>
      </c>
      <c r="X7" s="1">
        <f>D7</f>
        <v>2</v>
      </c>
      <c r="Y7" s="1" t="str">
        <f>E7</f>
        <v>Yes</v>
      </c>
      <c r="Z7" s="1" t="e">
        <f>VLOOKUP(U7,Dashboard!$C$18:$G$33,5,FALSE)</f>
        <v>#N/A</v>
      </c>
    </row>
    <row r="8" spans="1:36" ht="129" customHeight="1" x14ac:dyDescent="0.35">
      <c r="A8" s="145"/>
      <c r="B8" s="40" t="s">
        <v>43</v>
      </c>
      <c r="C8" s="69" t="s">
        <v>44</v>
      </c>
      <c r="D8" s="36">
        <f>VLOOKUP(C8,'Drop down'!A$1:B$3,2,TRUE)</f>
        <v>0</v>
      </c>
      <c r="E8" s="38" t="str">
        <f>IF(D8=0,"No",IF(D8=1,"Partially",IF(D8=2,"Yes")))</f>
        <v>No</v>
      </c>
      <c r="F8" s="43"/>
      <c r="G8" s="44"/>
      <c r="H8" s="44"/>
      <c r="I8" s="44"/>
    </row>
    <row r="9" spans="1:36" ht="169.5" customHeight="1" x14ac:dyDescent="0.35">
      <c r="A9" s="145"/>
      <c r="B9" s="40" t="s">
        <v>45</v>
      </c>
      <c r="C9" s="69" t="s">
        <v>46</v>
      </c>
      <c r="D9" s="36">
        <f>VLOOKUP(C9,'Drop down'!A$1:B$3,2,TRUE)</f>
        <v>1</v>
      </c>
      <c r="E9" s="38" t="str">
        <f>IF(D9=0,"No",IF(D9=1,"Partially",IF(D9=2,"Yes")))</f>
        <v>Partially</v>
      </c>
      <c r="F9" s="43"/>
      <c r="G9" s="44"/>
      <c r="H9" s="44"/>
      <c r="I9" s="44"/>
      <c r="U9" s="122" t="s">
        <v>41</v>
      </c>
      <c r="V9" s="123" t="s">
        <v>42</v>
      </c>
      <c r="W9" s="1" t="str">
        <f>B9</f>
        <v>Your entity has a fraud and corruption control plan. This plan: 
- is tailored to your entity's business requirements and services based on management's understanding of specific risk exposures within its operations
- documents your entity's approach to managing fraud and corruption exposure at both strategic and operational levels
- details how your entity will implement and monitor fraud and corruption prevention, detection, and responsive initiatives, and the officers responsible for implementing those initiatives
- considers any existing fraud and corruption risk policies and procedures
- is approved by your entity's senior executive.</v>
      </c>
      <c r="X9" s="1">
        <f t="shared" ref="X9:X73" si="0">D9</f>
        <v>1</v>
      </c>
      <c r="Y9" s="1" t="str">
        <f t="shared" ref="Y9:Y74" si="1">E9</f>
        <v>Partially</v>
      </c>
      <c r="Z9" s="1" t="e">
        <f>VLOOKUP(U9,Dashboard!$C$18:$G$33,5,FALSE)</f>
        <v>#N/A</v>
      </c>
    </row>
    <row r="10" spans="1:36" ht="68.25" customHeight="1" x14ac:dyDescent="0.35">
      <c r="A10" s="145"/>
      <c r="B10" s="40" t="s">
        <v>47</v>
      </c>
      <c r="C10" s="69" t="s">
        <v>40</v>
      </c>
      <c r="D10" s="36">
        <f>VLOOKUP(C10,'Drop down'!A$1:B$3,2,TRUE)</f>
        <v>2</v>
      </c>
      <c r="E10" s="38" t="str">
        <f t="shared" ref="E10:E39" si="2">IF(D10=0,"No", IF(D10=1,"Partially",IF(D10=2,"Yes")))</f>
        <v>Yes</v>
      </c>
      <c r="F10" s="43"/>
      <c r="G10" s="44"/>
      <c r="H10" s="44"/>
      <c r="I10" s="44"/>
      <c r="U10" s="122" t="s">
        <v>41</v>
      </c>
      <c r="V10" s="123" t="s">
        <v>42</v>
      </c>
      <c r="W10" s="1" t="str">
        <f>B10</f>
        <v>Your entity has established a program to monitor the implementation of the fraud and corruption control plan. It outlines the objectives to be achieved, key milestones, and resources. This includes assigning actions to officers to monitor the fraud and corruption control plan's implementation.</v>
      </c>
      <c r="X10" s="1">
        <f t="shared" si="0"/>
        <v>2</v>
      </c>
      <c r="Y10" s="1" t="str">
        <f t="shared" si="1"/>
        <v>Yes</v>
      </c>
      <c r="Z10" s="1" t="e">
        <f>VLOOKUP(U10,Dashboard!$C$18:$G$33,5,FALSE)</f>
        <v>#N/A</v>
      </c>
    </row>
    <row r="11" spans="1:36" ht="58.5" customHeight="1" x14ac:dyDescent="0.35">
      <c r="A11" s="145"/>
      <c r="B11" s="40" t="s">
        <v>48</v>
      </c>
      <c r="C11" s="69" t="s">
        <v>44</v>
      </c>
      <c r="D11" s="36">
        <f>VLOOKUP(C11,'Drop down'!A$1:B$3,2,TRUE)</f>
        <v>0</v>
      </c>
      <c r="E11" s="38" t="str">
        <f t="shared" si="2"/>
        <v>No</v>
      </c>
      <c r="F11" s="22"/>
      <c r="G11" s="44"/>
      <c r="H11" s="44"/>
      <c r="I11" s="44"/>
      <c r="U11" s="122" t="s">
        <v>41</v>
      </c>
      <c r="V11" s="123" t="s">
        <v>42</v>
      </c>
      <c r="W11" s="1" t="str">
        <f>B11</f>
        <v>Your entity acknowledges the fraud and corruption control plan as a living document and reviews and updates it at least once every 2 years to meet the rapidly changing business environment.</v>
      </c>
      <c r="X11" s="1">
        <f t="shared" si="0"/>
        <v>0</v>
      </c>
      <c r="Y11" s="1" t="str">
        <f t="shared" si="1"/>
        <v>No</v>
      </c>
      <c r="Z11" s="1" t="e">
        <f>VLOOKUP(U11,Dashboard!$C$18:$G$33,5,FALSE)</f>
        <v>#N/A</v>
      </c>
    </row>
    <row r="12" spans="1:36" ht="70.5" customHeight="1" x14ac:dyDescent="0.35">
      <c r="A12" s="144" t="s">
        <v>49</v>
      </c>
      <c r="B12" s="22" t="s">
        <v>50</v>
      </c>
      <c r="C12" s="69" t="s">
        <v>40</v>
      </c>
      <c r="D12" s="36">
        <f>VLOOKUP(C12,'Drop down'!A$1:B$3,2,TRUE)</f>
        <v>2</v>
      </c>
      <c r="E12" s="38" t="str">
        <f t="shared" si="2"/>
        <v>Yes</v>
      </c>
      <c r="F12" s="22"/>
      <c r="G12" s="44"/>
      <c r="H12" s="44"/>
      <c r="I12" s="44"/>
      <c r="U12" s="122" t="s">
        <v>51</v>
      </c>
      <c r="V12" s="1" t="s">
        <v>52</v>
      </c>
      <c r="W12" s="1" t="str">
        <f>B12</f>
        <v>Your governing body accepts overall accountability for controlling fraud and corruption risks, acknowledges fraud and corruption as a serious risk, is aware of the organisation's exposures, and demonstrates a high level of commitment to controlling fraud and corruption.</v>
      </c>
      <c r="X12" s="1">
        <f t="shared" si="0"/>
        <v>2</v>
      </c>
      <c r="Y12" s="1" t="str">
        <f t="shared" si="1"/>
        <v>Yes</v>
      </c>
      <c r="Z12" s="1" t="str">
        <f>VLOOKUP(U12,Dashboard!$C$18:$G$33,5,FALSE)</f>
        <v>Amber</v>
      </c>
    </row>
    <row r="13" spans="1:36" ht="45.75" customHeight="1" x14ac:dyDescent="0.35">
      <c r="A13" s="145"/>
      <c r="B13" s="22" t="s">
        <v>53</v>
      </c>
      <c r="C13" s="69" t="s">
        <v>40</v>
      </c>
      <c r="D13" s="36">
        <f>VLOOKUP(C13,'Drop down'!A$1:B$3,2,TRUE)</f>
        <v>2</v>
      </c>
      <c r="E13" s="38" t="str">
        <f>IF(D13=0,"No", IF(D13=1,"Partially",IF(D13=2,"Yes")))</f>
        <v>Yes</v>
      </c>
      <c r="F13" s="22"/>
      <c r="G13" s="44"/>
      <c r="H13" s="44"/>
      <c r="I13" s="44"/>
    </row>
    <row r="14" spans="1:36" ht="44.25" customHeight="1" x14ac:dyDescent="0.35">
      <c r="A14" s="145"/>
      <c r="B14" s="22" t="s">
        <v>54</v>
      </c>
      <c r="C14" s="69" t="s">
        <v>40</v>
      </c>
      <c r="D14" s="36">
        <f>VLOOKUP(C14,'Drop down'!A$1:B$3,2,TRUE)</f>
        <v>2</v>
      </c>
      <c r="E14" s="38" t="str">
        <f t="shared" si="2"/>
        <v>Yes</v>
      </c>
      <c r="F14" s="22"/>
      <c r="G14" s="44"/>
      <c r="H14" s="44"/>
      <c r="I14" s="44"/>
      <c r="U14" s="122" t="s">
        <v>51</v>
      </c>
      <c r="V14" s="1" t="s">
        <v>52</v>
      </c>
      <c r="W14" s="1" t="str">
        <f t="shared" ref="W14:W47" si="3">B14</f>
        <v>Your entity has assigned accountability to a senior officer for fraud and corruption control.</v>
      </c>
      <c r="X14" s="1">
        <f t="shared" si="0"/>
        <v>2</v>
      </c>
      <c r="Y14" s="1" t="str">
        <f t="shared" si="1"/>
        <v>Yes</v>
      </c>
      <c r="Z14" s="1" t="str">
        <f>VLOOKUP(U14,Dashboard!$C$18:$G$33,5,FALSE)</f>
        <v>Amber</v>
      </c>
    </row>
    <row r="15" spans="1:36" ht="51.75" customHeight="1" x14ac:dyDescent="0.35">
      <c r="A15" s="145"/>
      <c r="B15" s="22" t="s">
        <v>55</v>
      </c>
      <c r="C15" s="69" t="s">
        <v>44</v>
      </c>
      <c r="D15" s="36">
        <f>VLOOKUP(C15,'Drop down'!A$1:B$3,2,TRUE)</f>
        <v>0</v>
      </c>
      <c r="E15" s="38" t="str">
        <f t="shared" si="2"/>
        <v>No</v>
      </c>
      <c r="F15" s="22"/>
      <c r="G15" s="44"/>
      <c r="H15" s="44"/>
      <c r="I15" s="44"/>
      <c r="U15" s="122" t="s">
        <v>51</v>
      </c>
      <c r="V15" s="1" t="s">
        <v>52</v>
      </c>
      <c r="W15" s="1" t="str">
        <f t="shared" si="3"/>
        <v xml:space="preserve">Your entity has a committee responsible for ensuring that fraud and corruption control outcomes are delivered and that resources for fraud risk management are coordinated effectively.
</v>
      </c>
      <c r="X15" s="1">
        <f t="shared" si="0"/>
        <v>0</v>
      </c>
      <c r="Y15" s="1" t="str">
        <f t="shared" si="1"/>
        <v>No</v>
      </c>
      <c r="Z15" s="1" t="str">
        <f>VLOOKUP(U15,Dashboard!$C$18:$G$33,5,FALSE)</f>
        <v>Amber</v>
      </c>
    </row>
    <row r="16" spans="1:36" ht="48.75" customHeight="1" x14ac:dyDescent="0.35">
      <c r="A16" s="146"/>
      <c r="B16" s="22" t="s">
        <v>56</v>
      </c>
      <c r="C16" s="69" t="s">
        <v>44</v>
      </c>
      <c r="D16" s="36">
        <f>VLOOKUP(C16,'Drop down'!A$1:B$3,2,TRUE)</f>
        <v>0</v>
      </c>
      <c r="E16" s="38" t="str">
        <f t="shared" si="2"/>
        <v>No</v>
      </c>
      <c r="F16" s="22"/>
      <c r="G16" s="44"/>
      <c r="H16" s="44"/>
      <c r="I16" s="44"/>
      <c r="U16" s="122" t="s">
        <v>51</v>
      </c>
      <c r="V16" s="1" t="s">
        <v>52</v>
      </c>
      <c r="W16" s="1" t="str">
        <f t="shared" si="3"/>
        <v>Management provides adequate resources to implement the planned fraud/corruption control initiatives outlined in the fraud and corruption control plan.</v>
      </c>
      <c r="X16" s="1">
        <f t="shared" si="0"/>
        <v>0</v>
      </c>
      <c r="Y16" s="1" t="str">
        <f t="shared" si="1"/>
        <v>No</v>
      </c>
      <c r="Z16" s="1" t="str">
        <f>VLOOKUP(U16,Dashboard!$C$18:$G$33,5,FALSE)</f>
        <v>Amber</v>
      </c>
    </row>
    <row r="17" spans="1:26" ht="64.5" customHeight="1" x14ac:dyDescent="0.35">
      <c r="A17" s="144" t="s">
        <v>57</v>
      </c>
      <c r="B17" s="22" t="s">
        <v>58</v>
      </c>
      <c r="C17" s="69" t="s">
        <v>40</v>
      </c>
      <c r="D17" s="36">
        <f>VLOOKUP(C17,'Drop down'!A$1:B$3,2,TRUE)</f>
        <v>2</v>
      </c>
      <c r="E17" s="38" t="str">
        <f t="shared" si="2"/>
        <v>Yes</v>
      </c>
      <c r="F17" s="22"/>
      <c r="G17" s="44"/>
      <c r="H17" s="44"/>
      <c r="I17" s="44"/>
      <c r="U17" s="122" t="s">
        <v>59</v>
      </c>
      <c r="V17" s="1" t="s">
        <v>60</v>
      </c>
      <c r="W17" s="1" t="str">
        <f t="shared" si="3"/>
        <v>Your entity has developed and delivered a code of conduct and ethics awareness and education program.</v>
      </c>
      <c r="X17" s="1">
        <f t="shared" si="0"/>
        <v>2</v>
      </c>
      <c r="Y17" s="1" t="str">
        <f t="shared" si="1"/>
        <v>Yes</v>
      </c>
      <c r="Z17" s="1" t="e">
        <f>VLOOKUP(U17,Dashboard!$C$18:$G$33,5,FALSE)</f>
        <v>#N/A</v>
      </c>
    </row>
    <row r="18" spans="1:26" ht="51.75" customHeight="1" x14ac:dyDescent="0.35">
      <c r="A18" s="145"/>
      <c r="B18" s="22" t="s">
        <v>61</v>
      </c>
      <c r="C18" s="69" t="s">
        <v>40</v>
      </c>
      <c r="D18" s="36">
        <f>VLOOKUP(C18,'Drop down'!A$1:B$3,2,TRUE)</f>
        <v>2</v>
      </c>
      <c r="E18" s="38" t="str">
        <f t="shared" si="2"/>
        <v>Yes</v>
      </c>
      <c r="F18" s="45"/>
      <c r="G18" s="44"/>
      <c r="H18" s="44"/>
      <c r="I18" s="44"/>
      <c r="U18" s="122" t="s">
        <v>59</v>
      </c>
      <c r="V18" s="1" t="s">
        <v>60</v>
      </c>
      <c r="W18" s="1" t="str">
        <f t="shared" si="3"/>
        <v>Your entity has communicated its code of conduct to all staff and external stakeholders and made it accessible via its intranet/website.</v>
      </c>
      <c r="X18" s="1">
        <f t="shared" si="0"/>
        <v>2</v>
      </c>
      <c r="Y18" s="1" t="str">
        <f t="shared" si="1"/>
        <v>Yes</v>
      </c>
      <c r="Z18" s="1" t="e">
        <f>VLOOKUP(U18,Dashboard!$C$18:$G$33,5,FALSE)</f>
        <v>#N/A</v>
      </c>
    </row>
    <row r="19" spans="1:26" ht="45.75" customHeight="1" x14ac:dyDescent="0.35">
      <c r="A19" s="145"/>
      <c r="B19" s="22" t="s">
        <v>62</v>
      </c>
      <c r="C19" s="69" t="s">
        <v>40</v>
      </c>
      <c r="D19" s="36">
        <f>VLOOKUP(C19,'Drop down'!A$1:B$3,2,TRUE)</f>
        <v>2</v>
      </c>
      <c r="E19" s="38" t="str">
        <f t="shared" si="2"/>
        <v>Yes</v>
      </c>
      <c r="F19" s="45"/>
      <c r="G19" s="44"/>
      <c r="H19" s="44"/>
      <c r="I19" s="44"/>
      <c r="U19" s="122" t="s">
        <v>59</v>
      </c>
      <c r="V19" s="1" t="s">
        <v>60</v>
      </c>
      <c r="W19" s="1" t="str">
        <f t="shared" si="3"/>
        <v>There are visible and overt examples of senior management's commitment to an ethical culture.</v>
      </c>
      <c r="X19" s="1">
        <f t="shared" si="0"/>
        <v>2</v>
      </c>
      <c r="Y19" s="1" t="str">
        <f t="shared" si="1"/>
        <v>Yes</v>
      </c>
      <c r="Z19" s="1" t="e">
        <f>VLOOKUP(U19,Dashboard!$C$18:$G$33,5,FALSE)</f>
        <v>#N/A</v>
      </c>
    </row>
    <row r="20" spans="1:26" ht="43.5" customHeight="1" x14ac:dyDescent="0.35">
      <c r="A20" s="145"/>
      <c r="B20" s="22" t="s">
        <v>63</v>
      </c>
      <c r="C20" s="69" t="s">
        <v>44</v>
      </c>
      <c r="D20" s="36">
        <f>VLOOKUP(C20,'Drop down'!A$1:B$3,2,TRUE)</f>
        <v>0</v>
      </c>
      <c r="E20" s="38" t="str">
        <f t="shared" si="2"/>
        <v>No</v>
      </c>
      <c r="F20" s="45"/>
      <c r="G20" s="44"/>
      <c r="H20" s="44"/>
      <c r="I20" s="44"/>
      <c r="U20" s="122" t="s">
        <v>59</v>
      </c>
      <c r="V20" s="1" t="s">
        <v>60</v>
      </c>
      <c r="W20" s="1" t="str">
        <f t="shared" si="3"/>
        <v>Senior management regularly assesses your entity's ethical culture (e.g. staff surveys).</v>
      </c>
      <c r="X20" s="1">
        <f t="shared" si="0"/>
        <v>0</v>
      </c>
      <c r="Y20" s="1" t="str">
        <f t="shared" si="1"/>
        <v>No</v>
      </c>
      <c r="Z20" s="1" t="e">
        <f>VLOOKUP(U20,Dashboard!$C$18:$G$33,5,FALSE)</f>
        <v>#N/A</v>
      </c>
    </row>
    <row r="21" spans="1:26" ht="129" customHeight="1" x14ac:dyDescent="0.35">
      <c r="A21" s="145"/>
      <c r="B21" s="22" t="s">
        <v>64</v>
      </c>
      <c r="C21" s="69" t="s">
        <v>40</v>
      </c>
      <c r="D21" s="36">
        <f>VLOOKUP(C21,'Drop down'!A$1:B$3,2,TRUE)</f>
        <v>2</v>
      </c>
      <c r="E21" s="38" t="str">
        <f>IF(D21=0,"No", IF(D21=1,"Partially",IF(D21=2,"Yes")))</f>
        <v>Yes</v>
      </c>
      <c r="F21" s="45"/>
      <c r="G21" s="44"/>
      <c r="H21" s="44"/>
      <c r="I21" s="44"/>
      <c r="W21" s="1" t="str">
        <f t="shared" si="3"/>
        <v>Gifts and benefits – your entity:
- has a policy on gifts, benefits, hospitality, donations, and similar benefits
- maintains records of and monitors these benefits
- maintains records of actions taken if there is a breach of the policy
- includes information about the policy and managing these benefits in relevant training programs (e.g. code of conduct training)
- annually reviews compliance with the policy.</v>
      </c>
      <c r="Y21" s="1" t="str">
        <f t="shared" si="1"/>
        <v>Yes</v>
      </c>
    </row>
    <row r="22" spans="1:26" ht="341" x14ac:dyDescent="0.35">
      <c r="A22" s="145"/>
      <c r="B22" s="22" t="s">
        <v>65</v>
      </c>
      <c r="C22" s="69" t="s">
        <v>40</v>
      </c>
      <c r="D22" s="36">
        <f>VLOOKUP(C22,'Drop down'!A$1:B$3,2,TRUE)</f>
        <v>2</v>
      </c>
      <c r="E22" s="38" t="str">
        <f>IF(D22=0,"No", IF(D22=1,"Partially",IF(D22=2,"Yes")))</f>
        <v>Yes</v>
      </c>
      <c r="F22" s="45"/>
      <c r="G22" s="44"/>
      <c r="H22" s="44"/>
      <c r="I22" s="44"/>
      <c r="W22" s="1" t="str">
        <f t="shared" si="3"/>
        <v xml:space="preserve">Your entity has a conflict of interest policy which requires employees to complete a conflict of interest declaration if:
- they have a delegated power 
- they have a duty/function in which private interests can affect their public duties
- there is the perception of conflict.
For conflicts of interest, your entity: 
- maintains records of relevant business, financial, family, political, or personal interests of staff that could conflict with their organisation-wide duties and actions to avoid, eliminate, or manage any perceived, potential, or actual conflicts
- requires management to monitor and actively manage risks posed by conflicts of interest
- seeks to identify concealed conflicts of interest as part of its fraud and corruption detection program
- treats a failure to disclose or properly manage a conflict of interest as a potential disciplinary matter.
The policy also requires contractors or consultants engaged in a role where there is the potential for a conflict of interest to arise (such as selection of major tenders) to declare their conflict of direct or indirect interest. </v>
      </c>
      <c r="Y22" s="1" t="str">
        <f t="shared" si="1"/>
        <v>Yes</v>
      </c>
    </row>
    <row r="23" spans="1:26" ht="38.15" customHeight="1" x14ac:dyDescent="0.35">
      <c r="A23" s="146"/>
      <c r="B23" s="22" t="s">
        <v>66</v>
      </c>
      <c r="C23" s="69" t="s">
        <v>44</v>
      </c>
      <c r="D23" s="36">
        <f>VLOOKUP(C23,'Drop down'!A$1:B$3,2,TRUE)</f>
        <v>0</v>
      </c>
      <c r="E23" s="38" t="str">
        <f t="shared" si="2"/>
        <v>No</v>
      </c>
      <c r="F23" s="45"/>
      <c r="G23" s="44"/>
      <c r="H23" s="44"/>
      <c r="I23" s="44"/>
      <c r="U23" s="122" t="s">
        <v>59</v>
      </c>
      <c r="V23" s="1" t="s">
        <v>60</v>
      </c>
      <c r="W23" s="1" t="str">
        <f t="shared" si="3"/>
        <v>Your entity includes ethical considerations in all staff performance reviews.</v>
      </c>
      <c r="X23" s="1">
        <f t="shared" si="0"/>
        <v>0</v>
      </c>
      <c r="Y23" s="1" t="str">
        <f t="shared" si="1"/>
        <v>No</v>
      </c>
      <c r="Z23" s="1" t="e">
        <f>VLOOKUP(U23,Dashboard!$C$18:$G$33,5,FALSE)</f>
        <v>#N/A</v>
      </c>
    </row>
    <row r="24" spans="1:26" ht="69" customHeight="1" x14ac:dyDescent="0.35">
      <c r="A24" s="144" t="s">
        <v>67</v>
      </c>
      <c r="B24" s="22" t="s">
        <v>68</v>
      </c>
      <c r="C24" s="69" t="s">
        <v>46</v>
      </c>
      <c r="D24" s="36">
        <f>VLOOKUP(C24,'Drop down'!A$1:B$3,2,TRUE)</f>
        <v>1</v>
      </c>
      <c r="E24" s="38" t="str">
        <f t="shared" si="2"/>
        <v>Partially</v>
      </c>
      <c r="F24" s="22"/>
      <c r="G24" s="44"/>
      <c r="H24" s="44"/>
      <c r="I24" s="44"/>
      <c r="U24" s="122" t="s">
        <v>69</v>
      </c>
      <c r="V24" s="1" t="s">
        <v>70</v>
      </c>
      <c r="W24" s="1" t="str">
        <f t="shared" si="3"/>
        <v xml:space="preserve">Your entity has a clear definition of fraud and corruption and has:
-  documented the definition in the fraud and corruption control plan
-  clearly communicated the definition to all staff
-  made it accessible for all staff and third parties. </v>
      </c>
      <c r="X24" s="1">
        <f t="shared" si="0"/>
        <v>1</v>
      </c>
      <c r="Y24" s="1" t="str">
        <f t="shared" si="1"/>
        <v>Partially</v>
      </c>
      <c r="Z24" s="1" t="e">
        <f>VLOOKUP(U24,Dashboard!$C$18:$G$33,5,FALSE)</f>
        <v>#N/A</v>
      </c>
    </row>
    <row r="25" spans="1:26" ht="69" customHeight="1" x14ac:dyDescent="0.35">
      <c r="A25" s="145"/>
      <c r="B25" s="22" t="s">
        <v>71</v>
      </c>
      <c r="C25" s="69" t="s">
        <v>46</v>
      </c>
      <c r="D25" s="36">
        <f>VLOOKUP(C25,'Drop down'!A$1:B$3,2,TRUE)</f>
        <v>1</v>
      </c>
      <c r="E25" s="38" t="str">
        <f>IF(D25=0,"No", IF(D25=1,"Partially",IF(D25=2,"Yes")))</f>
        <v>Partially</v>
      </c>
      <c r="F25" s="22"/>
      <c r="G25" s="44"/>
      <c r="H25" s="44"/>
      <c r="I25" s="44"/>
      <c r="W25" s="1" t="str">
        <f t="shared" si="3"/>
        <v>Code of conduct training is mandatory for all staff upon commencement of their employment.</v>
      </c>
      <c r="Y25" s="1" t="str">
        <f t="shared" si="1"/>
        <v>Partially</v>
      </c>
    </row>
    <row r="26" spans="1:26" ht="68.25" customHeight="1" x14ac:dyDescent="0.35">
      <c r="A26" s="145"/>
      <c r="B26" s="22" t="s">
        <v>72</v>
      </c>
      <c r="C26" s="69" t="s">
        <v>40</v>
      </c>
      <c r="D26" s="36">
        <f>VLOOKUP(C26,'Drop down'!A$1:B$3,2,TRUE)</f>
        <v>2</v>
      </c>
      <c r="E26" s="38" t="str">
        <f t="shared" si="2"/>
        <v>Yes</v>
      </c>
      <c r="F26" s="22"/>
      <c r="G26" s="44"/>
      <c r="H26" s="44"/>
      <c r="I26" s="44"/>
      <c r="U26" s="122" t="s">
        <v>69</v>
      </c>
      <c r="V26" s="1" t="s">
        <v>70</v>
      </c>
      <c r="W26" s="1" t="str">
        <f t="shared" si="3"/>
        <v xml:space="preserve">Your entity regularly communicates its commitment to combat fraud and corruption to all staff (e.g. through staff bulletins, emails on fraud awareness, staff notice board, brochures, screensavers, discussion in team meetings). </v>
      </c>
      <c r="X26" s="1">
        <f t="shared" si="0"/>
        <v>2</v>
      </c>
      <c r="Y26" s="1" t="str">
        <f t="shared" si="1"/>
        <v>Yes</v>
      </c>
      <c r="Z26" s="1" t="e">
        <f>VLOOKUP(U26,Dashboard!$C$18:$G$33,5,FALSE)</f>
        <v>#N/A</v>
      </c>
    </row>
    <row r="27" spans="1:26" ht="43.5" customHeight="1" x14ac:dyDescent="0.35">
      <c r="A27" s="145"/>
      <c r="B27" s="22" t="s">
        <v>73</v>
      </c>
      <c r="C27" s="69" t="s">
        <v>40</v>
      </c>
      <c r="D27" s="36">
        <f>VLOOKUP(C27,'Drop down'!A$1:B$3,2,TRUE)</f>
        <v>2</v>
      </c>
      <c r="E27" s="38" t="str">
        <f t="shared" si="2"/>
        <v>Yes</v>
      </c>
      <c r="F27" s="22"/>
      <c r="G27" s="44"/>
      <c r="H27" s="44"/>
      <c r="I27" s="44"/>
      <c r="U27" s="122" t="s">
        <v>69</v>
      </c>
      <c r="V27" s="1" t="s">
        <v>70</v>
      </c>
      <c r="W27" s="1" t="str">
        <f t="shared" si="3"/>
        <v>Your entity's induction training program includes a session on fraud/corruption awareness and code of conduct.</v>
      </c>
      <c r="X27" s="1">
        <f t="shared" si="0"/>
        <v>2</v>
      </c>
      <c r="Y27" s="1" t="str">
        <f t="shared" si="1"/>
        <v>Yes</v>
      </c>
      <c r="Z27" s="1" t="e">
        <f>VLOOKUP(U27,Dashboard!$C$18:$G$33,5,FALSE)</f>
        <v>#N/A</v>
      </c>
    </row>
    <row r="28" spans="1:26" ht="43.5" customHeight="1" x14ac:dyDescent="0.35">
      <c r="A28" s="145"/>
      <c r="B28" s="22" t="s">
        <v>74</v>
      </c>
      <c r="C28" s="69" t="s">
        <v>40</v>
      </c>
      <c r="D28" s="36">
        <f>VLOOKUP(C28,'Drop down'!A$1:B$3,2,TRUE)</f>
        <v>2</v>
      </c>
      <c r="E28" s="38" t="str">
        <f t="shared" si="2"/>
        <v>Yes</v>
      </c>
      <c r="F28" s="22"/>
      <c r="G28" s="44"/>
      <c r="H28" s="44"/>
      <c r="I28" s="44"/>
      <c r="U28" s="122" t="s">
        <v>69</v>
      </c>
      <c r="V28" s="1" t="s">
        <v>70</v>
      </c>
      <c r="W28" s="1" t="str">
        <f t="shared" si="3"/>
        <v>Management ensures staff are aware of the types of behaviour that constitutes fraud and corruption i.e. fraud red flags.</v>
      </c>
      <c r="X28" s="1">
        <f t="shared" si="0"/>
        <v>2</v>
      </c>
      <c r="Y28" s="1" t="str">
        <f t="shared" si="1"/>
        <v>Yes</v>
      </c>
      <c r="Z28" s="1" t="e">
        <f>VLOOKUP(U28,Dashboard!$C$18:$G$33,5,FALSE)</f>
        <v>#N/A</v>
      </c>
    </row>
    <row r="29" spans="1:26" ht="42.75" customHeight="1" x14ac:dyDescent="0.35">
      <c r="A29" s="145"/>
      <c r="B29" s="22" t="s">
        <v>75</v>
      </c>
      <c r="C29" s="69" t="s">
        <v>40</v>
      </c>
      <c r="D29" s="36">
        <f>VLOOKUP(C29,'Drop down'!A$1:B$3,2,TRUE)</f>
        <v>2</v>
      </c>
      <c r="E29" s="38" t="str">
        <f t="shared" si="2"/>
        <v>Yes</v>
      </c>
      <c r="F29" s="22"/>
      <c r="G29" s="44"/>
      <c r="H29" s="44"/>
      <c r="I29" s="44"/>
      <c r="U29" s="122" t="s">
        <v>69</v>
      </c>
      <c r="V29" s="1" t="s">
        <v>70</v>
      </c>
      <c r="W29" s="1" t="str">
        <f t="shared" si="3"/>
        <v>Staff understand how to report suspicions of fraud/corruption and are encouraged to do so (if required).</v>
      </c>
      <c r="X29" s="1">
        <f t="shared" si="0"/>
        <v>2</v>
      </c>
      <c r="Y29" s="1" t="str">
        <f t="shared" si="1"/>
        <v>Yes</v>
      </c>
      <c r="Z29" s="1" t="e">
        <f>VLOOKUP(U29,Dashboard!$C$18:$G$33,5,FALSE)</f>
        <v>#N/A</v>
      </c>
    </row>
    <row r="30" spans="1:26" ht="63" customHeight="1" x14ac:dyDescent="0.35">
      <c r="A30" s="145"/>
      <c r="B30" s="22" t="s">
        <v>76</v>
      </c>
      <c r="C30" s="69" t="s">
        <v>40</v>
      </c>
      <c r="D30" s="36">
        <f>VLOOKUP(C30,'Drop down'!A$1:B$3,2,TRUE)</f>
        <v>2</v>
      </c>
      <c r="E30" s="38" t="str">
        <f t="shared" si="2"/>
        <v>Yes</v>
      </c>
      <c r="F30" s="22"/>
      <c r="G30" s="44"/>
      <c r="H30" s="44"/>
      <c r="I30" s="44"/>
      <c r="U30" s="122" t="s">
        <v>69</v>
      </c>
      <c r="V30" s="1" t="s">
        <v>70</v>
      </c>
      <c r="W30" s="1" t="str">
        <f t="shared" si="3"/>
        <v>Management provides regular fraud/corruption risk awareness training to all staff members appropriate to their level of responsibility and risk exposure. This includes staff with responsibilities for dealing with third parties.</v>
      </c>
      <c r="X30" s="1">
        <f t="shared" si="0"/>
        <v>2</v>
      </c>
      <c r="Y30" s="1" t="str">
        <f t="shared" si="1"/>
        <v>Yes</v>
      </c>
      <c r="Z30" s="1" t="e">
        <f>VLOOKUP(U30,Dashboard!$C$18:$G$33,5,FALSE)</f>
        <v>#N/A</v>
      </c>
    </row>
    <row r="31" spans="1:26" ht="39.75" customHeight="1" x14ac:dyDescent="0.35">
      <c r="A31" s="145"/>
      <c r="B31" s="22" t="s">
        <v>77</v>
      </c>
      <c r="C31" s="69" t="s">
        <v>40</v>
      </c>
      <c r="D31" s="36">
        <f>VLOOKUP(C31,'Drop down'!A$1:B$3,2,TRUE)</f>
        <v>2</v>
      </c>
      <c r="E31" s="38" t="str">
        <f t="shared" si="2"/>
        <v>Yes</v>
      </c>
      <c r="F31" s="22"/>
      <c r="G31" s="44"/>
      <c r="H31" s="44"/>
      <c r="I31" s="44"/>
      <c r="U31" s="122" t="s">
        <v>69</v>
      </c>
      <c r="V31" s="1" t="s">
        <v>70</v>
      </c>
      <c r="W31" s="1" t="str">
        <f t="shared" si="3"/>
        <v>Your entity keeps a staff training register and monitors it to ensure all staff complete fraud and corruption training on an ongoing basis.</v>
      </c>
      <c r="X31" s="1">
        <f t="shared" si="0"/>
        <v>2</v>
      </c>
      <c r="Y31" s="1" t="str">
        <f t="shared" si="1"/>
        <v>Yes</v>
      </c>
      <c r="Z31" s="1" t="e">
        <f>VLOOKUP(U31,Dashboard!$C$18:$G$33,5,FALSE)</f>
        <v>#N/A</v>
      </c>
    </row>
    <row r="32" spans="1:26" ht="39.75" customHeight="1" x14ac:dyDescent="0.35">
      <c r="A32" s="145"/>
      <c r="B32" s="22" t="s">
        <v>78</v>
      </c>
      <c r="C32" s="69" t="s">
        <v>40</v>
      </c>
      <c r="D32" s="36">
        <f>VLOOKUP(C32,'Drop down'!A$1:B$3,2,TRUE)</f>
        <v>2</v>
      </c>
      <c r="E32" s="38" t="str">
        <f>IF(D32=0,"No", IF(D32=1,"Partially",IF(D32=2,"Yes")))</f>
        <v>Yes</v>
      </c>
      <c r="F32" s="22"/>
      <c r="G32" s="44"/>
      <c r="H32" s="44"/>
      <c r="I32" s="44"/>
      <c r="W32" s="1" t="str">
        <f t="shared" si="3"/>
        <v>Your entity delivers ongoing ethics training to all staff (training held at least every 2 years).</v>
      </c>
      <c r="Y32" s="1" t="str">
        <f t="shared" si="1"/>
        <v>Yes</v>
      </c>
    </row>
    <row r="33" spans="1:26" ht="76.5" customHeight="1" x14ac:dyDescent="0.35">
      <c r="A33" s="146"/>
      <c r="B33" s="22" t="s">
        <v>79</v>
      </c>
      <c r="C33" s="69" t="s">
        <v>40</v>
      </c>
      <c r="D33" s="36">
        <f>VLOOKUP(C33,'Drop down'!A$1:B$3,2,TRUE)</f>
        <v>2</v>
      </c>
      <c r="E33" s="38" t="str">
        <f t="shared" si="2"/>
        <v>Yes</v>
      </c>
      <c r="F33" s="22"/>
      <c r="G33" s="44"/>
      <c r="H33" s="44"/>
      <c r="I33" s="44"/>
      <c r="U33" s="122" t="s">
        <v>69</v>
      </c>
      <c r="V33" s="1" t="s">
        <v>70</v>
      </c>
      <c r="W33" s="1" t="str">
        <f t="shared" si="3"/>
        <v>Your entity communicates its commitment to combat fraud and corruption to external stakeholders through various means. For example: on your entity's website, in the annual report, declarations in general terms and conditions of business dealings, and declarations in 'requests for tender' or similar invitations.</v>
      </c>
      <c r="X33" s="1">
        <f t="shared" si="0"/>
        <v>2</v>
      </c>
      <c r="Y33" s="1" t="str">
        <f t="shared" si="1"/>
        <v>Yes</v>
      </c>
      <c r="Z33" s="1" t="e">
        <f>VLOOKUP(U33,Dashboard!$C$18:$G$33,5,FALSE)</f>
        <v>#N/A</v>
      </c>
    </row>
    <row r="34" spans="1:26" ht="70.5" customHeight="1" x14ac:dyDescent="0.35">
      <c r="A34" s="144" t="s">
        <v>80</v>
      </c>
      <c r="B34" s="22" t="s">
        <v>81</v>
      </c>
      <c r="C34" s="69" t="s">
        <v>44</v>
      </c>
      <c r="D34" s="36">
        <f>VLOOKUP(C34,'Drop down'!A$1:B$3,2,TRUE)</f>
        <v>0</v>
      </c>
      <c r="E34" s="38" t="str">
        <f t="shared" si="2"/>
        <v>No</v>
      </c>
      <c r="F34" s="22"/>
      <c r="G34" s="44"/>
      <c r="H34" s="44"/>
      <c r="I34" s="44"/>
      <c r="U34" s="122" t="s">
        <v>82</v>
      </c>
      <c r="V34" s="123" t="s">
        <v>83</v>
      </c>
      <c r="W34" s="1" t="str">
        <f t="shared" si="3"/>
        <v>Senior management identifies emerging risks and threats by conducting a fraud/corruption risk assessment at least every 2 years. Your entity undertakes more regular reviews for areas of greater risk.</v>
      </c>
      <c r="X34" s="1">
        <f t="shared" si="0"/>
        <v>0</v>
      </c>
      <c r="Y34" s="1" t="str">
        <f t="shared" si="1"/>
        <v>No</v>
      </c>
      <c r="Z34" s="1" t="str">
        <f>VLOOKUP(U34,Dashboard!$C$18:$G$33,5,FALSE)</f>
        <v>Amber</v>
      </c>
    </row>
    <row r="35" spans="1:26" ht="66.75" customHeight="1" x14ac:dyDescent="0.35">
      <c r="A35" s="145"/>
      <c r="B35" s="22" t="s">
        <v>84</v>
      </c>
      <c r="C35" s="69" t="s">
        <v>40</v>
      </c>
      <c r="D35" s="36">
        <f>VLOOKUP(C35,'Drop down'!A$1:B$3,2,TRUE)</f>
        <v>2</v>
      </c>
      <c r="E35" s="38" t="str">
        <f t="shared" si="2"/>
        <v>Yes</v>
      </c>
      <c r="F35" s="22"/>
      <c r="G35" s="44"/>
      <c r="H35" s="44"/>
      <c r="I35" s="44"/>
      <c r="U35" s="122" t="s">
        <v>82</v>
      </c>
      <c r="V35" s="123" t="s">
        <v>83</v>
      </c>
      <c r="W35" s="1" t="str">
        <f t="shared" si="3"/>
        <v>Management documents identified risks, risk ratings, and treatments in fraud/corruption risk registers as part of your entity's risk management framework. Management regularly monitors and reviews the risks and escalates them where necessary.</v>
      </c>
      <c r="X35" s="1">
        <f t="shared" si="0"/>
        <v>2</v>
      </c>
      <c r="Y35" s="1" t="str">
        <f t="shared" si="1"/>
        <v>Yes</v>
      </c>
      <c r="Z35" s="1" t="str">
        <f>VLOOKUP(U35,Dashboard!$C$18:$G$33,5,FALSE)</f>
        <v>Amber</v>
      </c>
    </row>
    <row r="36" spans="1:26" ht="84" customHeight="1" x14ac:dyDescent="0.35">
      <c r="A36" s="145"/>
      <c r="B36" s="22" t="s">
        <v>85</v>
      </c>
      <c r="C36" s="69" t="s">
        <v>46</v>
      </c>
      <c r="D36" s="36">
        <f>VLOOKUP(C36,'Drop down'!A$1:B$3,2,TRUE)</f>
        <v>1</v>
      </c>
      <c r="E36" s="38" t="str">
        <f>IF(D36=0,"No", IF(D36=1,"Partially",IF(D36=2,"Yes")))</f>
        <v>Partially</v>
      </c>
      <c r="F36" s="22"/>
      <c r="G36" s="44"/>
      <c r="H36" s="44"/>
      <c r="I36" s="44"/>
      <c r="V36" s="123"/>
      <c r="W36" s="1" t="str">
        <f t="shared" si="3"/>
        <v>Management conducts proactive fraud and corruption risk assessments for significant investments, major new programs where the initiative is novel or untried, or where remuneration is tied to performance targets or indicators (e.g. emergency funding, new grants programs, at-risk financial component of executive remuneration).</v>
      </c>
      <c r="Y36" s="1" t="str">
        <f t="shared" si="1"/>
        <v>Partially</v>
      </c>
    </row>
    <row r="37" spans="1:26" ht="47.25" customHeight="1" x14ac:dyDescent="0.35">
      <c r="A37" s="145"/>
      <c r="B37" s="22" t="s">
        <v>86</v>
      </c>
      <c r="C37" s="69" t="s">
        <v>44</v>
      </c>
      <c r="D37" s="36">
        <f>VLOOKUP(C37,'Drop down'!A$1:B$3,2,TRUE)</f>
        <v>0</v>
      </c>
      <c r="E37" s="38" t="str">
        <f t="shared" si="2"/>
        <v>No</v>
      </c>
      <c r="F37" s="22"/>
      <c r="G37" s="44"/>
      <c r="H37" s="44"/>
      <c r="I37" s="44"/>
      <c r="U37" s="122" t="s">
        <v>82</v>
      </c>
      <c r="V37" s="123" t="s">
        <v>83</v>
      </c>
      <c r="W37" s="1" t="str">
        <f t="shared" si="3"/>
        <v>Management use results of fraud/corruption risk assessments to improve internal controls.</v>
      </c>
      <c r="X37" s="1">
        <f t="shared" si="0"/>
        <v>0</v>
      </c>
      <c r="Y37" s="1" t="str">
        <f t="shared" si="1"/>
        <v>No</v>
      </c>
      <c r="Z37" s="1" t="str">
        <f>VLOOKUP(U37,Dashboard!$C$18:$G$33,5,FALSE)</f>
        <v>Amber</v>
      </c>
    </row>
    <row r="38" spans="1:26" ht="47.25" customHeight="1" x14ac:dyDescent="0.35">
      <c r="A38" s="145"/>
      <c r="B38" s="22" t="s">
        <v>87</v>
      </c>
      <c r="C38" s="69" t="s">
        <v>40</v>
      </c>
      <c r="D38" s="36">
        <f>VLOOKUP(C38,'Drop down'!A$1:B$3,2,TRUE)</f>
        <v>2</v>
      </c>
      <c r="E38" s="38" t="str">
        <f>IF(D38=0,"No", IF(D38=1,"Partially",IF(D38=2,"Yes")))</f>
        <v>Yes</v>
      </c>
      <c r="F38" s="22"/>
      <c r="G38" s="44"/>
      <c r="H38" s="44"/>
      <c r="I38" s="44"/>
      <c r="V38" s="123"/>
      <c r="W38" s="1" t="str">
        <f t="shared" si="3"/>
        <v xml:space="preserve">Your entity continuously assesses its exposure to technology-enabled fraud and leverages its established information security management system/framework (ISMS). </v>
      </c>
      <c r="Y38" s="1" t="str">
        <f t="shared" si="1"/>
        <v>Yes</v>
      </c>
    </row>
    <row r="39" spans="1:26" ht="71.25" customHeight="1" x14ac:dyDescent="0.35">
      <c r="A39" s="146"/>
      <c r="B39" s="22" t="s">
        <v>88</v>
      </c>
      <c r="C39" s="69" t="s">
        <v>40</v>
      </c>
      <c r="D39" s="36">
        <f>VLOOKUP(C39,'Drop down'!A$1:B$3,2,TRUE)</f>
        <v>2</v>
      </c>
      <c r="E39" s="38" t="str">
        <f t="shared" si="2"/>
        <v>Yes</v>
      </c>
      <c r="F39" s="22"/>
      <c r="G39" s="44"/>
      <c r="H39" s="44"/>
      <c r="I39" s="44"/>
      <c r="U39" s="122" t="s">
        <v>82</v>
      </c>
      <c r="V39" s="123" t="s">
        <v>83</v>
      </c>
      <c r="W39" s="1" t="str">
        <f t="shared" si="3"/>
        <v>Management prioritises areas with emerging risks and threats, as identified through fraud risk assessments, to develop fraud/corruption prevention and detection methods (e.g. targeted data analytics).</v>
      </c>
      <c r="X39" s="1">
        <f t="shared" si="0"/>
        <v>2</v>
      </c>
      <c r="Y39" s="1" t="str">
        <f t="shared" si="1"/>
        <v>Yes</v>
      </c>
      <c r="Z39" s="1" t="str">
        <f>VLOOKUP(U39,Dashboard!$C$18:$G$33,5,FALSE)</f>
        <v>Amber</v>
      </c>
    </row>
    <row r="40" spans="1:26" ht="42" customHeight="1" x14ac:dyDescent="0.35">
      <c r="A40" s="144" t="s">
        <v>89</v>
      </c>
      <c r="B40" s="22" t="s">
        <v>90</v>
      </c>
      <c r="C40" s="69" t="s">
        <v>40</v>
      </c>
      <c r="D40" s="36">
        <f>VLOOKUP(C40,'Drop down'!A$1:B$3,2,TRUE)</f>
        <v>2</v>
      </c>
      <c r="E40" s="38" t="str">
        <f t="shared" ref="E40:E73" si="4">IF(D40=0,"No", IF(D40=1,"Partially",IF(D40=2,"Yes")))</f>
        <v>Yes</v>
      </c>
      <c r="F40" s="22"/>
      <c r="G40" s="44"/>
      <c r="H40" s="44"/>
      <c r="I40" s="44"/>
      <c r="U40" s="122" t="s">
        <v>91</v>
      </c>
      <c r="V40" s="1" t="s">
        <v>92</v>
      </c>
      <c r="W40" s="1" t="str">
        <f t="shared" si="3"/>
        <v xml:space="preserve">Management has documented internal control policy and procedures, updates them regularly, and clearly communicates them to relevant staff.  </v>
      </c>
      <c r="X40" s="1">
        <f t="shared" si="0"/>
        <v>2</v>
      </c>
      <c r="Y40" s="1" t="str">
        <f t="shared" si="1"/>
        <v>Yes</v>
      </c>
      <c r="Z40" s="1" t="e">
        <f>VLOOKUP(U40,Dashboard!$C$18:$G$33,5,FALSE)</f>
        <v>#N/A</v>
      </c>
    </row>
    <row r="41" spans="1:26" ht="40.5" customHeight="1" x14ac:dyDescent="0.35">
      <c r="A41" s="145"/>
      <c r="B41" s="22" t="s">
        <v>93</v>
      </c>
      <c r="C41" s="69" t="s">
        <v>40</v>
      </c>
      <c r="D41" s="36">
        <f>VLOOKUP(C41,'Drop down'!A$1:B$3,2,TRUE)</f>
        <v>2</v>
      </c>
      <c r="E41" s="38" t="str">
        <f>IF(D41=0,"No", IF(D41=1,"Partially",IF(D41=2,"Yes")))</f>
        <v>Yes</v>
      </c>
      <c r="F41" s="22"/>
      <c r="G41" s="44"/>
      <c r="H41" s="44"/>
      <c r="I41" s="44"/>
      <c r="W41" s="1" t="str">
        <f t="shared" si="3"/>
        <v>Your entity has implemented an information security management system in accordance with AS ISO 27001.</v>
      </c>
      <c r="Y41" s="1" t="str">
        <f t="shared" si="1"/>
        <v>Yes</v>
      </c>
    </row>
    <row r="42" spans="1:26" ht="56.25" customHeight="1" x14ac:dyDescent="0.35">
      <c r="A42" s="145"/>
      <c r="B42" s="22" t="s">
        <v>94</v>
      </c>
      <c r="C42" s="69" t="s">
        <v>40</v>
      </c>
      <c r="D42" s="36">
        <f>VLOOKUP(C42,'Drop down'!A$1:B$3,2,TRUE)</f>
        <v>2</v>
      </c>
      <c r="E42" s="38" t="str">
        <f>IF(D42=0,"No", IF(D42=1,"Partially",IF(D42=2,"Yes")))</f>
        <v>Yes</v>
      </c>
      <c r="F42" s="22"/>
      <c r="G42" s="44"/>
      <c r="H42" s="44"/>
      <c r="I42" s="44"/>
      <c r="W42" s="1" t="str">
        <f t="shared" si="3"/>
        <v xml:space="preserve">Your entity has policies, procedures, and systems that require personnel to maintain accurate and complete records of business activity, and which sets out mechanisms for identifying and protecting confidential information. </v>
      </c>
      <c r="Y42" s="1" t="str">
        <f t="shared" si="1"/>
        <v>Yes</v>
      </c>
    </row>
    <row r="43" spans="1:26" ht="36" customHeight="1" x14ac:dyDescent="0.35">
      <c r="A43" s="145"/>
      <c r="B43" s="22" t="s">
        <v>95</v>
      </c>
      <c r="C43" s="69" t="s">
        <v>40</v>
      </c>
      <c r="D43" s="36">
        <f>VLOOKUP(C43,'Drop down'!A$1:B$3,2,TRUE)</f>
        <v>2</v>
      </c>
      <c r="E43" s="38" t="str">
        <f t="shared" si="4"/>
        <v>Yes</v>
      </c>
      <c r="F43" s="22"/>
      <c r="G43" s="44"/>
      <c r="H43" s="44"/>
      <c r="I43" s="44"/>
      <c r="U43" s="122" t="s">
        <v>91</v>
      </c>
      <c r="V43" s="1" t="s">
        <v>92</v>
      </c>
      <c r="W43" s="1" t="str">
        <f t="shared" si="3"/>
        <v>Management has matched internal controls to specific risks for business operations.</v>
      </c>
      <c r="X43" s="1">
        <f t="shared" si="0"/>
        <v>2</v>
      </c>
      <c r="Y43" s="1" t="str">
        <f t="shared" si="1"/>
        <v>Yes</v>
      </c>
      <c r="Z43" s="1" t="e">
        <f>VLOOKUP(U43,Dashboard!$C$18:$G$33,5,FALSE)</f>
        <v>#N/A</v>
      </c>
    </row>
    <row r="44" spans="1:26" ht="44.15" customHeight="1" x14ac:dyDescent="0.35">
      <c r="A44" s="145"/>
      <c r="B44" s="22" t="s">
        <v>96</v>
      </c>
      <c r="C44" s="69" t="s">
        <v>46</v>
      </c>
      <c r="D44" s="36">
        <f>VLOOKUP(C44,'Drop down'!A$1:B$3,2,TRUE)</f>
        <v>1</v>
      </c>
      <c r="E44" s="38" t="str">
        <f t="shared" si="4"/>
        <v>Partially</v>
      </c>
      <c r="F44" s="22"/>
      <c r="G44" s="44"/>
      <c r="H44" s="44"/>
      <c r="I44" s="44"/>
      <c r="U44" s="122" t="s">
        <v>91</v>
      </c>
      <c r="V44" s="1" t="s">
        <v>92</v>
      </c>
      <c r="W44" s="1" t="str">
        <f t="shared" si="3"/>
        <v xml:space="preserve">Management regularly reviews the effectiveness of internal controls.  </v>
      </c>
      <c r="X44" s="1">
        <f t="shared" si="0"/>
        <v>1</v>
      </c>
      <c r="Y44" s="1" t="str">
        <f t="shared" si="1"/>
        <v>Partially</v>
      </c>
      <c r="Z44" s="1" t="e">
        <f>VLOOKUP(U44,Dashboard!$C$18:$G$33,5,FALSE)</f>
        <v>#N/A</v>
      </c>
    </row>
    <row r="45" spans="1:26" ht="39.75" customHeight="1" x14ac:dyDescent="0.35">
      <c r="A45" s="145"/>
      <c r="B45" s="22" t="s">
        <v>97</v>
      </c>
      <c r="C45" s="69" t="s">
        <v>40</v>
      </c>
      <c r="D45" s="36">
        <f>VLOOKUP(C45,'Drop down'!A$1:B$3,2,TRUE)</f>
        <v>2</v>
      </c>
      <c r="E45" s="38" t="str">
        <f t="shared" si="4"/>
        <v>Yes</v>
      </c>
      <c r="F45" s="22"/>
      <c r="G45" s="44"/>
      <c r="H45" s="44"/>
      <c r="I45" s="44"/>
      <c r="U45" s="122" t="s">
        <v>91</v>
      </c>
      <c r="V45" s="1" t="s">
        <v>92</v>
      </c>
      <c r="W45" s="1" t="str">
        <f t="shared" si="3"/>
        <v>Segregation of duties – management has implemented mitigating controls where segregation of duties are not possible to apply.</v>
      </c>
      <c r="X45" s="1">
        <f t="shared" si="0"/>
        <v>2</v>
      </c>
      <c r="Y45" s="1" t="str">
        <f t="shared" si="1"/>
        <v>Yes</v>
      </c>
      <c r="Z45" s="1" t="e">
        <f>VLOOKUP(U45,Dashboard!$C$18:$G$33,5,FALSE)</f>
        <v>#N/A</v>
      </c>
    </row>
    <row r="46" spans="1:26" ht="50.25" customHeight="1" x14ac:dyDescent="0.35">
      <c r="A46" s="145"/>
      <c r="B46" s="22" t="s">
        <v>98</v>
      </c>
      <c r="C46" s="69" t="s">
        <v>40</v>
      </c>
      <c r="D46" s="36">
        <f>VLOOKUP(C46,'Drop down'!A$1:B$3,2,TRUE)</f>
        <v>2</v>
      </c>
      <c r="E46" s="38" t="str">
        <f t="shared" si="4"/>
        <v>Yes</v>
      </c>
      <c r="F46" s="22"/>
      <c r="G46" s="44"/>
      <c r="H46" s="44"/>
      <c r="I46" s="44"/>
      <c r="U46" s="122" t="s">
        <v>91</v>
      </c>
      <c r="V46" s="1" t="s">
        <v>92</v>
      </c>
      <c r="W46" s="1" t="str">
        <f t="shared" si="3"/>
        <v xml:space="preserve">Management reassesses the adequacy of internal controls and improves them where necessary when fraudulent or corrupt activity has been detected. </v>
      </c>
      <c r="X46" s="1">
        <f t="shared" si="0"/>
        <v>2</v>
      </c>
      <c r="Y46" s="1" t="str">
        <f t="shared" si="1"/>
        <v>Yes</v>
      </c>
      <c r="Z46" s="1" t="e">
        <f>VLOOKUP(U46,Dashboard!$C$18:$G$33,5,FALSE)</f>
        <v>#N/A</v>
      </c>
    </row>
    <row r="47" spans="1:26" ht="50.25" customHeight="1" x14ac:dyDescent="0.35">
      <c r="A47" s="145"/>
      <c r="B47" s="22" t="s">
        <v>99</v>
      </c>
      <c r="C47" s="69" t="s">
        <v>40</v>
      </c>
      <c r="D47" s="36">
        <f>VLOOKUP(C47,'Drop down'!A$1:B$3,2,TRUE)</f>
        <v>2</v>
      </c>
      <c r="E47" s="38" t="str">
        <f>IF(D47=0,"No", IF(D47=1,"Partially",IF(D47=2,"Yes")))</f>
        <v>Yes</v>
      </c>
      <c r="F47" s="22"/>
      <c r="G47" s="44"/>
      <c r="H47" s="44"/>
      <c r="I47" s="44"/>
      <c r="W47" s="1" t="str">
        <f t="shared" si="3"/>
        <v>All remedial action in response to a fraud or corruption event is reported to your audit and risk committee, which shall be responsible for ensuring all remedial action has been implemented.</v>
      </c>
      <c r="Y47" s="1" t="str">
        <f t="shared" si="1"/>
        <v>Yes</v>
      </c>
    </row>
    <row r="48" spans="1:26" ht="50.25" customHeight="1" x14ac:dyDescent="0.35">
      <c r="A48" s="145"/>
      <c r="B48" s="22" t="s">
        <v>100</v>
      </c>
      <c r="C48" s="69" t="s">
        <v>40</v>
      </c>
      <c r="D48" s="36">
        <f>VLOOKUP(C48,'Drop down'!A$1:B$3,2,TRUE)</f>
        <v>2</v>
      </c>
      <c r="E48" s="38" t="str">
        <f t="shared" si="4"/>
        <v>Yes</v>
      </c>
      <c r="F48" s="22"/>
      <c r="G48" s="44"/>
      <c r="H48" s="44"/>
      <c r="I48" s="44"/>
    </row>
    <row r="49" spans="1:26" ht="96" customHeight="1" x14ac:dyDescent="0.35">
      <c r="A49" s="145"/>
      <c r="B49" s="22" t="s">
        <v>101</v>
      </c>
      <c r="C49" s="69" t="s">
        <v>40</v>
      </c>
      <c r="D49" s="36">
        <f>VLOOKUP(C49,'Drop down'!A$1:B$3,2,TRUE)</f>
        <v>2</v>
      </c>
      <c r="E49" s="38" t="str">
        <f>IF(D49=0,"No", IF(D49=1,"Partially",IF(D49=2,"Yes")))</f>
        <v>Yes</v>
      </c>
      <c r="F49" s="22"/>
      <c r="G49" s="44"/>
      <c r="H49" s="44"/>
      <c r="I49" s="44"/>
    </row>
    <row r="50" spans="1:26" ht="66" customHeight="1" x14ac:dyDescent="0.35">
      <c r="A50" s="150" t="s">
        <v>102</v>
      </c>
      <c r="B50" s="22" t="s">
        <v>103</v>
      </c>
      <c r="C50" s="69" t="s">
        <v>44</v>
      </c>
      <c r="D50" s="36">
        <f>VLOOKUP(C50,'Drop down'!A$1:B$3,2,TRUE)</f>
        <v>0</v>
      </c>
      <c r="E50" s="38" t="str">
        <f t="shared" si="4"/>
        <v>No</v>
      </c>
      <c r="F50" s="22"/>
      <c r="G50" s="44"/>
      <c r="H50" s="44"/>
      <c r="I50" s="44"/>
      <c r="U50" s="122" t="s">
        <v>104</v>
      </c>
      <c r="V50" s="1" t="s">
        <v>105</v>
      </c>
      <c r="W50" s="1" t="str">
        <f>B50</f>
        <v xml:space="preserve">Line managers are aware of their mandatory accountability for the prevention and detection of fraud and corruption and for promptly reporting matters that come to their attention. </v>
      </c>
      <c r="X50" s="1">
        <f t="shared" si="0"/>
        <v>0</v>
      </c>
      <c r="Y50" s="1" t="str">
        <f t="shared" si="1"/>
        <v>No</v>
      </c>
      <c r="Z50" s="1" t="e">
        <f>VLOOKUP(U50,Dashboard!$C$18:$G$33,5,FALSE)</f>
        <v>#N/A</v>
      </c>
    </row>
    <row r="51" spans="1:26" ht="91.5" customHeight="1" x14ac:dyDescent="0.35">
      <c r="A51" s="151"/>
      <c r="B51" s="22" t="s">
        <v>106</v>
      </c>
      <c r="C51" s="69" t="s">
        <v>40</v>
      </c>
      <c r="D51" s="36">
        <f>VLOOKUP(C51,'Drop down'!A$1:B$3,2,TRUE)</f>
        <v>2</v>
      </c>
      <c r="E51" s="38" t="str">
        <f>IF(D51=0,"No", IF(D51=1,"Partially",IF(D51=2,"Yes")))</f>
        <v>Yes</v>
      </c>
      <c r="F51" s="22"/>
      <c r="G51" s="44"/>
      <c r="H51" s="44"/>
      <c r="I51" s="44"/>
    </row>
    <row r="52" spans="1:26" ht="49.5" customHeight="1" x14ac:dyDescent="0.35">
      <c r="A52" s="151"/>
      <c r="B52" s="22" t="s">
        <v>107</v>
      </c>
      <c r="C52" s="69" t="s">
        <v>46</v>
      </c>
      <c r="D52" s="36">
        <f>VLOOKUP(C52,'Drop down'!A$1:B$3,2,TRUE)</f>
        <v>1</v>
      </c>
      <c r="E52" s="38" t="str">
        <f t="shared" si="4"/>
        <v>Partially</v>
      </c>
      <c r="F52" s="22"/>
      <c r="G52" s="44"/>
      <c r="H52" s="44"/>
      <c r="I52" s="44"/>
      <c r="U52" s="122" t="s">
        <v>104</v>
      </c>
      <c r="V52" s="1" t="s">
        <v>105</v>
      </c>
      <c r="W52" s="1" t="str">
        <f>B52</f>
        <v>Line managers receive appropriate fraud and corruption control training.</v>
      </c>
      <c r="X52" s="1">
        <f t="shared" si="0"/>
        <v>1</v>
      </c>
      <c r="Y52" s="1" t="str">
        <f t="shared" si="1"/>
        <v>Partially</v>
      </c>
      <c r="Z52" s="1" t="e">
        <f>VLOOKUP(U52,Dashboard!$C$18:$G$33,5,FALSE)</f>
        <v>#N/A</v>
      </c>
    </row>
    <row r="53" spans="1:26" ht="81" customHeight="1" x14ac:dyDescent="0.35">
      <c r="A53" s="151"/>
      <c r="B53" s="22" t="s">
        <v>108</v>
      </c>
      <c r="C53" s="69" t="s">
        <v>40</v>
      </c>
      <c r="D53" s="36">
        <f>VLOOKUP(C53,'Drop down'!A$1:B$3,2,TRUE)</f>
        <v>2</v>
      </c>
      <c r="E53" s="38" t="str">
        <f>IF(D53=0,"No", IF(D53=1,"Partially",IF(D53=2,"Yes")))</f>
        <v>Yes</v>
      </c>
      <c r="F53" s="22"/>
      <c r="G53" s="44"/>
      <c r="H53" s="44"/>
      <c r="I53" s="44"/>
    </row>
    <row r="54" spans="1:26" ht="52.5" customHeight="1" x14ac:dyDescent="0.35">
      <c r="A54" s="151"/>
      <c r="B54" s="40" t="s">
        <v>109</v>
      </c>
      <c r="C54" s="69" t="s">
        <v>44</v>
      </c>
      <c r="D54" s="36">
        <f>VLOOKUP(C54,'Drop down'!A$1:B$3,2,TRUE)</f>
        <v>0</v>
      </c>
      <c r="E54" s="38" t="str">
        <f t="shared" si="4"/>
        <v>No</v>
      </c>
      <c r="F54" s="22"/>
      <c r="G54" s="44"/>
      <c r="H54" s="44"/>
      <c r="I54" s="44"/>
      <c r="U54" s="122" t="s">
        <v>104</v>
      </c>
      <c r="V54" s="1" t="s">
        <v>105</v>
      </c>
      <c r="W54" s="1" t="str">
        <f>B54</f>
        <v>Line managers hold regular discussions with staff about ethical dilemmas that include fraud case studies.</v>
      </c>
      <c r="X54" s="1">
        <f t="shared" si="0"/>
        <v>0</v>
      </c>
      <c r="Y54" s="1" t="str">
        <f t="shared" si="1"/>
        <v>No</v>
      </c>
      <c r="Z54" s="1" t="e">
        <f>VLOOKUP(U54,Dashboard!$C$18:$G$33,5,FALSE)</f>
        <v>#N/A</v>
      </c>
    </row>
    <row r="55" spans="1:26" ht="68.25" customHeight="1" x14ac:dyDescent="0.35">
      <c r="A55" s="151"/>
      <c r="B55" s="40" t="s">
        <v>110</v>
      </c>
      <c r="C55" s="69" t="s">
        <v>40</v>
      </c>
      <c r="D55" s="36">
        <f>VLOOKUP(C55,'Drop down'!A$1:B$3,2,TRUE)</f>
        <v>2</v>
      </c>
      <c r="E55" s="38" t="str">
        <f>IF(D55=0,"No", IF(D55=1,"Partially",IF(D55=2,"Yes")))</f>
        <v>Yes</v>
      </c>
      <c r="F55" s="22"/>
      <c r="G55" s="44"/>
      <c r="H55" s="44"/>
      <c r="I55" s="44"/>
    </row>
    <row r="56" spans="1:26" ht="116.5" customHeight="1" x14ac:dyDescent="0.35">
      <c r="A56" s="151"/>
      <c r="B56" s="40" t="s">
        <v>111</v>
      </c>
      <c r="C56" s="69" t="s">
        <v>40</v>
      </c>
      <c r="D56" s="36">
        <f>VLOOKUP(C56,'Drop down'!A$1:B$3,2,TRUE)</f>
        <v>2</v>
      </c>
      <c r="E56" s="38" t="str">
        <f>IF(D56=0,"No", IF(D56=1,"Partially",IF(D56=2,"Yes")))</f>
        <v>Yes</v>
      </c>
      <c r="F56" s="22"/>
      <c r="G56" s="44"/>
      <c r="H56" s="44"/>
      <c r="I56" s="44"/>
    </row>
    <row r="57" spans="1:26" ht="74.25" customHeight="1" x14ac:dyDescent="0.35">
      <c r="A57" s="151"/>
      <c r="B57" s="40" t="s">
        <v>112</v>
      </c>
      <c r="C57" s="69" t="s">
        <v>40</v>
      </c>
      <c r="D57" s="36">
        <f>VLOOKUP(C57,'Drop down'!A$1:B$3,2,TRUE)</f>
        <v>2</v>
      </c>
      <c r="E57" s="38" t="str">
        <f>IF(D57=0,"No", IF(D57=1,"Partially",IF(D57=2,"Yes")))</f>
        <v>Yes</v>
      </c>
      <c r="F57" s="22"/>
      <c r="G57" s="44"/>
      <c r="H57" s="44"/>
      <c r="I57" s="44"/>
    </row>
    <row r="58" spans="1:26" ht="209.5" customHeight="1" x14ac:dyDescent="0.35">
      <c r="A58" s="151"/>
      <c r="B58" s="22" t="s">
        <v>113</v>
      </c>
      <c r="C58" s="69" t="s">
        <v>40</v>
      </c>
      <c r="D58" s="36">
        <f>VLOOKUP(C58,'Drop down'!A$1:B$3,2,TRUE)</f>
        <v>2</v>
      </c>
      <c r="E58" s="38" t="str">
        <f t="shared" si="4"/>
        <v>Yes</v>
      </c>
      <c r="F58" s="22"/>
      <c r="G58" s="44"/>
      <c r="H58" s="44"/>
      <c r="I58" s="44"/>
      <c r="U58" s="122" t="s">
        <v>114</v>
      </c>
      <c r="V58" s="1" t="s">
        <v>115</v>
      </c>
      <c r="W58" s="1" t="str">
        <f t="shared" ref="W58:W67" si="5">B58</f>
        <v>Your entity sets clear accountabilities to implement all aspects of the fraud and corruption control plan across your entity's operations and has documented roles and accountabilities within the fraud and corruption control plan, i.e.:
- chief executive officer/director-general etc.
- executive management
- board
- fraud control officer
- risk management officer
- all employees
- contractors
- internal audit
- external audit.</v>
      </c>
      <c r="X58" s="1">
        <f t="shared" si="0"/>
        <v>2</v>
      </c>
      <c r="Y58" s="1" t="str">
        <f t="shared" si="1"/>
        <v>Yes</v>
      </c>
      <c r="Z58" s="1" t="e">
        <f>VLOOKUP(U58,Dashboard!$C$18:$G$33,5,FALSE)</f>
        <v>#N/A</v>
      </c>
    </row>
    <row r="59" spans="1:26" ht="59.25" customHeight="1" x14ac:dyDescent="0.35">
      <c r="A59" s="151"/>
      <c r="B59" s="22" t="s">
        <v>116</v>
      </c>
      <c r="C59" s="69" t="s">
        <v>44</v>
      </c>
      <c r="D59" s="36">
        <f>VLOOKUP(C59,'Drop down'!A$1:B$3,2,TRUE)</f>
        <v>0</v>
      </c>
      <c r="E59" s="38" t="str">
        <f t="shared" si="4"/>
        <v>No</v>
      </c>
      <c r="F59" s="22"/>
      <c r="G59" s="44"/>
      <c r="H59" s="44"/>
      <c r="I59" s="44"/>
      <c r="W59" s="1" t="str">
        <f t="shared" si="5"/>
        <v>Your fraud control officer has the appropriate skills and experience to effectively implement, monitor, and review the fraud and corruption control plan.</v>
      </c>
    </row>
    <row r="60" spans="1:26" ht="49.5" customHeight="1" x14ac:dyDescent="0.35">
      <c r="A60" s="152"/>
      <c r="B60" s="22" t="s">
        <v>117</v>
      </c>
      <c r="C60" s="69" t="s">
        <v>40</v>
      </c>
      <c r="D60" s="36">
        <f>VLOOKUP(C60,'Drop down'!A$1:B$3,2,TRUE)</f>
        <v>2</v>
      </c>
      <c r="E60" s="38" t="str">
        <f t="shared" si="4"/>
        <v>Yes</v>
      </c>
      <c r="F60" s="22"/>
      <c r="G60" s="44"/>
      <c r="H60" s="44"/>
      <c r="I60" s="44"/>
      <c r="U60" s="122" t="s">
        <v>114</v>
      </c>
      <c r="V60" s="1" t="s">
        <v>115</v>
      </c>
      <c r="W60" s="1" t="str">
        <f t="shared" si="5"/>
        <v>The fraud control officer monitors the performance of staff responsible for implementing various activities within the fraud and corruption control plan.</v>
      </c>
      <c r="X60" s="1">
        <f t="shared" si="0"/>
        <v>2</v>
      </c>
      <c r="Y60" s="1" t="str">
        <f t="shared" si="1"/>
        <v>Yes</v>
      </c>
      <c r="Z60" s="1" t="e">
        <f>VLOOKUP(U60,Dashboard!$C$18:$G$33,5,FALSE)</f>
        <v>#N/A</v>
      </c>
    </row>
    <row r="61" spans="1:26" ht="40.5" customHeight="1" x14ac:dyDescent="0.35">
      <c r="A61" s="144" t="s">
        <v>118</v>
      </c>
      <c r="B61" s="22" t="s">
        <v>119</v>
      </c>
      <c r="C61" s="69" t="s">
        <v>40</v>
      </c>
      <c r="D61" s="36">
        <f>VLOOKUP(C61,'Drop down'!A$1:B$3,2,TRUE)</f>
        <v>2</v>
      </c>
      <c r="E61" s="38" t="str">
        <f t="shared" si="4"/>
        <v>Yes</v>
      </c>
      <c r="F61" s="22"/>
      <c r="G61" s="44"/>
      <c r="H61" s="44"/>
      <c r="I61" s="44"/>
      <c r="U61" s="122" t="s">
        <v>120</v>
      </c>
      <c r="V61" s="123" t="s">
        <v>121</v>
      </c>
      <c r="W61" s="1" t="str">
        <f t="shared" si="5"/>
        <v>Your entity appropriately resources its internal audit function and ensures it has access to executive management and the audit committee.</v>
      </c>
      <c r="X61" s="1">
        <f t="shared" si="0"/>
        <v>2</v>
      </c>
      <c r="Y61" s="1" t="str">
        <f t="shared" si="1"/>
        <v>Yes</v>
      </c>
      <c r="Z61" s="1" t="str">
        <f>VLOOKUP(U61,Dashboard!$C$18:$G$33,5,FALSE)</f>
        <v>Amber</v>
      </c>
    </row>
    <row r="62" spans="1:26" ht="68.25" customHeight="1" x14ac:dyDescent="0.35">
      <c r="A62" s="145"/>
      <c r="B62" s="22" t="s">
        <v>122</v>
      </c>
      <c r="C62" s="69" t="s">
        <v>40</v>
      </c>
      <c r="D62" s="36">
        <f>VLOOKUP(C62,'Drop down'!A$1:B$3,2,TRUE)</f>
        <v>2</v>
      </c>
      <c r="E62" s="38" t="str">
        <f t="shared" si="4"/>
        <v>Yes</v>
      </c>
      <c r="F62" s="22"/>
      <c r="G62" s="44"/>
      <c r="H62" s="44"/>
      <c r="I62" s="44"/>
      <c r="U62" s="122" t="s">
        <v>120</v>
      </c>
      <c r="V62" s="123" t="s">
        <v>121</v>
      </c>
      <c r="W62" s="1" t="str">
        <f t="shared" si="5"/>
        <v>Internal audit has the knowledge to identify indicators of potential fraud and plays a role in the prevention and detection of fraud/corruption by assessing adherence to internal control systems and compliance with the fraud and corruption control plan.</v>
      </c>
      <c r="X62" s="1">
        <f t="shared" si="0"/>
        <v>2</v>
      </c>
      <c r="Y62" s="1" t="str">
        <f t="shared" si="1"/>
        <v>Yes</v>
      </c>
      <c r="Z62" s="1" t="str">
        <f>VLOOKUP(U62,Dashboard!$C$18:$G$33,5,FALSE)</f>
        <v>Amber</v>
      </c>
    </row>
    <row r="63" spans="1:26" ht="44.25" customHeight="1" x14ac:dyDescent="0.35">
      <c r="A63" s="145"/>
      <c r="B63" s="22" t="s">
        <v>123</v>
      </c>
      <c r="C63" s="69" t="s">
        <v>44</v>
      </c>
      <c r="D63" s="36">
        <f>VLOOKUP(C63,'Drop down'!A$1:B$3,2,TRUE)</f>
        <v>0</v>
      </c>
      <c r="E63" s="38" t="str">
        <f>IF(D63=0,"No", IF(D63=1,"Partially",IF(D63=2,"Yes")))</f>
        <v>No</v>
      </c>
      <c r="F63" s="22"/>
      <c r="G63" s="44"/>
      <c r="H63" s="44"/>
      <c r="I63" s="44"/>
      <c r="U63" s="122" t="s">
        <v>120</v>
      </c>
      <c r="V63" s="123" t="s">
        <v>121</v>
      </c>
      <c r="W63" s="1" t="str">
        <f t="shared" si="5"/>
        <v>Internal audit conducts audits of the fraud risks registers and uses audit findings to inform and improve the fraud control strategy.</v>
      </c>
      <c r="X63" s="1">
        <f t="shared" si="0"/>
        <v>0</v>
      </c>
      <c r="Y63" s="1" t="str">
        <f t="shared" si="1"/>
        <v>No</v>
      </c>
      <c r="Z63" s="1" t="str">
        <f>VLOOKUP(U63,Dashboard!$C$18:$G$33,5,FALSE)</f>
        <v>Amber</v>
      </c>
    </row>
    <row r="64" spans="1:26" ht="130.5" customHeight="1" x14ac:dyDescent="0.35">
      <c r="A64" s="145"/>
      <c r="B64" s="22" t="s">
        <v>124</v>
      </c>
      <c r="C64" s="69" t="s">
        <v>40</v>
      </c>
      <c r="D64" s="36">
        <f>VLOOKUP(C64,'Drop down'!A$1:B$3,2,TRUE)</f>
        <v>2</v>
      </c>
      <c r="E64" s="38" t="str">
        <f>IF(D64=0,"No", IF(D64=1,"Partially",IF(D64=2,"Yes")))</f>
        <v>Yes</v>
      </c>
      <c r="F64" s="22"/>
      <c r="G64" s="44"/>
      <c r="H64" s="44"/>
      <c r="I64" s="44"/>
      <c r="W64" s="1" t="str">
        <f t="shared" si="5"/>
        <v>Planning for and delivery of internal audit projects includes consideration of:
- significant fraud risks during development of the 'audit universe', during audit planning and performing individual audit projects
- ensuring appropriate mitigation strategies that align with your entity's risk appetite are in place and operating 
- changes to the level of fraud risk are identified and communicated promptly to management (e.g. where an audit identifies emerging fraud risks in a new program).</v>
      </c>
      <c r="Y64" s="1" t="str">
        <f t="shared" si="1"/>
        <v>Yes</v>
      </c>
    </row>
    <row r="65" spans="1:26" ht="38.25" customHeight="1" x14ac:dyDescent="0.35">
      <c r="A65" s="146"/>
      <c r="B65" s="22" t="s">
        <v>125</v>
      </c>
      <c r="C65" s="69" t="s">
        <v>40</v>
      </c>
      <c r="D65" s="36">
        <f>VLOOKUP(C65,'Drop down'!A$1:B$3,2,TRUE)</f>
        <v>2</v>
      </c>
      <c r="E65" s="38" t="str">
        <f>IF(D65=0,"No", IF(D65=1,"Partially",IF(D65=2,"Yes")))</f>
        <v>Yes</v>
      </c>
      <c r="F65" s="22"/>
      <c r="G65" s="46" t="s">
        <v>126</v>
      </c>
      <c r="H65" s="124"/>
      <c r="I65" s="124"/>
      <c r="J65" s="123"/>
      <c r="K65" s="123"/>
      <c r="L65" s="123"/>
      <c r="M65" s="123"/>
      <c r="N65" s="123"/>
      <c r="O65" s="123"/>
      <c r="P65" s="123"/>
      <c r="Q65" s="123"/>
      <c r="R65" s="123"/>
      <c r="S65" s="123"/>
      <c r="U65" s="122" t="s">
        <v>120</v>
      </c>
      <c r="V65" s="123" t="s">
        <v>121</v>
      </c>
      <c r="W65" s="1" t="str">
        <f t="shared" si="5"/>
        <v>Internal audit uses data analytics and/or continuous control monitoring to assist management with fraud/corruption detection.</v>
      </c>
      <c r="X65" s="1">
        <f t="shared" si="0"/>
        <v>2</v>
      </c>
      <c r="Y65" s="1" t="str">
        <f t="shared" si="1"/>
        <v>Yes</v>
      </c>
      <c r="Z65" s="1" t="str">
        <f>VLOOKUP(U65,Dashboard!$C$18:$G$33,5,FALSE)</f>
        <v>Amber</v>
      </c>
    </row>
    <row r="66" spans="1:26" ht="44.25" customHeight="1" x14ac:dyDescent="0.35">
      <c r="A66" s="144" t="s">
        <v>127</v>
      </c>
      <c r="B66" s="40" t="s">
        <v>128</v>
      </c>
      <c r="C66" s="69" t="s">
        <v>40</v>
      </c>
      <c r="D66" s="36">
        <f>VLOOKUP(C66,'Drop down'!A$1:B$3,2,TRUE)</f>
        <v>2</v>
      </c>
      <c r="E66" s="38" t="str">
        <f t="shared" si="4"/>
        <v>Yes</v>
      </c>
      <c r="F66" s="22"/>
      <c r="G66" s="44"/>
      <c r="H66" s="44"/>
      <c r="I66" s="44"/>
      <c r="U66" s="122" t="s">
        <v>129</v>
      </c>
      <c r="V66" s="123" t="s">
        <v>130</v>
      </c>
      <c r="W66" s="1" t="str">
        <f t="shared" si="5"/>
        <v>Your entity conducts workforce screening in accordance with AS 4811 (e.g. criminal history and disciplinary checks on prospective employees).</v>
      </c>
      <c r="X66" s="1">
        <f t="shared" si="0"/>
        <v>2</v>
      </c>
      <c r="Y66" s="1" t="str">
        <f t="shared" si="1"/>
        <v>Yes</v>
      </c>
      <c r="Z66" s="1" t="e">
        <f>VLOOKUP(U66,Dashboard!$C$18:$G$33,5,FALSE)</f>
        <v>#N/A</v>
      </c>
    </row>
    <row r="67" spans="1:26" ht="118.5" customHeight="1" x14ac:dyDescent="0.35">
      <c r="A67" s="145"/>
      <c r="B67" s="40" t="s">
        <v>131</v>
      </c>
      <c r="C67" s="69" t="s">
        <v>40</v>
      </c>
      <c r="D67" s="36">
        <f>VLOOKUP(C67,'Drop down'!A$1:B$3,2,TRUE)</f>
        <v>2</v>
      </c>
      <c r="E67" s="38" t="str">
        <f>IF(D67=0,"No", IF(D67=1,"Partially",IF(D67=2,"Yes")))</f>
        <v>Yes</v>
      </c>
      <c r="F67" s="22"/>
      <c r="G67" s="44"/>
      <c r="H67" s="44"/>
      <c r="I67" s="44"/>
      <c r="V67" s="123"/>
      <c r="W67" s="1" t="str">
        <f t="shared" si="5"/>
        <v xml:space="preserve">Your entity's workforce screening covers:
- before appointment, reference and qualifications checks on prospective employees 
- upon promotion or change of employment circumstances, particularly if promotion is to a senior position or to a position involving a higher risk of fraud/corruption (e.g. significant financial delegations, procurement sign-off)
- prior to the completion of the probationary period. </v>
      </c>
      <c r="Y67" s="1" t="str">
        <f t="shared" si="1"/>
        <v>Yes</v>
      </c>
    </row>
    <row r="68" spans="1:26" ht="51" customHeight="1" x14ac:dyDescent="0.35">
      <c r="A68" s="145"/>
      <c r="B68" s="40" t="s">
        <v>132</v>
      </c>
      <c r="C68" s="69" t="s">
        <v>40</v>
      </c>
      <c r="D68" s="36">
        <f>VLOOKUP(C68,'Drop down'!A$1:B$3,2,TRUE)</f>
        <v>2</v>
      </c>
      <c r="E68" s="38" t="str">
        <f>IF(D68=0,"No", IF(D68=1,"Partially",IF(D68=2,"Yes")))</f>
        <v>Yes</v>
      </c>
      <c r="F68" s="22"/>
      <c r="G68" s="44"/>
      <c r="H68" s="44"/>
      <c r="I68" s="44"/>
      <c r="V68" s="123"/>
      <c r="Y68" s="1" t="str">
        <f t="shared" si="1"/>
        <v>Yes</v>
      </c>
    </row>
    <row r="69" spans="1:26" ht="101.25" customHeight="1" x14ac:dyDescent="0.35">
      <c r="A69" s="141" t="s">
        <v>133</v>
      </c>
      <c r="B69" s="40" t="s">
        <v>134</v>
      </c>
      <c r="C69" s="69" t="s">
        <v>40</v>
      </c>
      <c r="D69" s="36">
        <f>VLOOKUP(C69,'Drop down'!A$1:B$3,2,TRUE)</f>
        <v>2</v>
      </c>
      <c r="E69" s="38" t="str">
        <f t="shared" si="4"/>
        <v>Yes</v>
      </c>
      <c r="F69" s="22"/>
      <c r="G69" s="44"/>
      <c r="H69" s="44"/>
      <c r="I69" s="44"/>
      <c r="U69" s="122" t="s">
        <v>135</v>
      </c>
      <c r="V69" s="123" t="s">
        <v>136</v>
      </c>
      <c r="W69" s="1" t="e">
        <f>#REF!</f>
        <v>#REF!</v>
      </c>
      <c r="X69" s="1">
        <f t="shared" si="0"/>
        <v>2</v>
      </c>
      <c r="Y69" s="1" t="str">
        <f t="shared" si="1"/>
        <v>Yes</v>
      </c>
      <c r="Z69" s="1" t="e">
        <f>VLOOKUP(U69,Dashboard!$C$18:$G$33,5,FALSE)</f>
        <v>#N/A</v>
      </c>
    </row>
    <row r="70" spans="1:26" ht="79.5" customHeight="1" x14ac:dyDescent="0.35">
      <c r="A70" s="142"/>
      <c r="B70" s="40" t="s">
        <v>137</v>
      </c>
      <c r="C70" s="69" t="s">
        <v>44</v>
      </c>
      <c r="D70" s="36">
        <f>VLOOKUP(C70,'Drop down'!A$1:B$3,2,TRUE)</f>
        <v>0</v>
      </c>
      <c r="E70" s="38" t="str">
        <f t="shared" si="4"/>
        <v>No</v>
      </c>
      <c r="F70" s="22"/>
      <c r="G70" s="44"/>
      <c r="H70" s="44"/>
      <c r="I70" s="44"/>
      <c r="U70" s="122" t="s">
        <v>135</v>
      </c>
      <c r="V70" s="123" t="s">
        <v>136</v>
      </c>
      <c r="W70" s="1" t="str">
        <f>B70</f>
        <v>Your entity conducts integrity due diligence checks on new business associates and periodically confirms the bona fides of ongoing business associates (e.g. reference and credit checks). Based on your due diligence and risk assessment, you require business associates to adopt a FCCS that confirms the relevant standards or required aspects of it.</v>
      </c>
      <c r="X70" s="1">
        <f t="shared" si="0"/>
        <v>0</v>
      </c>
      <c r="Y70" s="1" t="str">
        <f t="shared" si="1"/>
        <v>No</v>
      </c>
      <c r="Z70" s="1" t="e">
        <f>VLOOKUP(U70,Dashboard!$C$18:$G$33,5,FALSE)</f>
        <v>#N/A</v>
      </c>
    </row>
    <row r="71" spans="1:26" ht="79.5" customHeight="1" x14ac:dyDescent="0.35">
      <c r="A71" s="142"/>
      <c r="B71" s="40" t="s">
        <v>138</v>
      </c>
      <c r="C71" s="69" t="s">
        <v>46</v>
      </c>
      <c r="D71" s="36">
        <f>VLOOKUP(C71,'Drop down'!A$1:B$3,2,TRUE)</f>
        <v>1</v>
      </c>
      <c r="E71" s="38" t="str">
        <f>IF(D71=0,"No", IF(D71=1,"Partially",IF(D71=2,"Yes")))</f>
        <v>Partially</v>
      </c>
      <c r="F71" s="22"/>
      <c r="G71" s="44"/>
      <c r="H71" s="44"/>
      <c r="I71" s="44"/>
      <c r="V71" s="123"/>
      <c r="Y71" s="1" t="str">
        <f t="shared" si="1"/>
        <v>Partially</v>
      </c>
    </row>
    <row r="72" spans="1:26" ht="59.25" customHeight="1" x14ac:dyDescent="0.35">
      <c r="A72" s="142"/>
      <c r="B72" s="22" t="s">
        <v>139</v>
      </c>
      <c r="C72" s="69" t="s">
        <v>46</v>
      </c>
      <c r="D72" s="36">
        <f>VLOOKUP(C72,'Drop down'!A$1:B$3,2,TRUE)</f>
        <v>1</v>
      </c>
      <c r="E72" s="38" t="str">
        <f t="shared" si="4"/>
        <v>Partially</v>
      </c>
      <c r="F72" s="22"/>
      <c r="G72" s="44"/>
      <c r="H72" s="44"/>
      <c r="I72" s="44"/>
      <c r="U72" s="122" t="s">
        <v>135</v>
      </c>
      <c r="V72" s="123" t="s">
        <v>136</v>
      </c>
      <c r="W72" s="1" t="str">
        <f>B72</f>
        <v xml:space="preserve">Your entity alerts third parties and external service providers of its code of conduct and any other fraud/corruption-related guidance materials. </v>
      </c>
      <c r="X72" s="1">
        <f t="shared" si="0"/>
        <v>1</v>
      </c>
      <c r="Y72" s="1" t="str">
        <f t="shared" si="1"/>
        <v>Partially</v>
      </c>
      <c r="Z72" s="1" t="e">
        <f>VLOOKUP(U72,Dashboard!$C$18:$G$33,5,FALSE)</f>
        <v>#N/A</v>
      </c>
    </row>
    <row r="73" spans="1:26" ht="72" customHeight="1" x14ac:dyDescent="0.35">
      <c r="A73" s="143"/>
      <c r="B73" s="22" t="s">
        <v>140</v>
      </c>
      <c r="C73" s="69" t="s">
        <v>44</v>
      </c>
      <c r="D73" s="36">
        <f>VLOOKUP(C73,'Drop down'!A$1:B$3,2,TRUE)</f>
        <v>0</v>
      </c>
      <c r="E73" s="38" t="str">
        <f t="shared" si="4"/>
        <v>No</v>
      </c>
      <c r="F73" s="47"/>
      <c r="G73" s="44"/>
      <c r="H73" s="44"/>
      <c r="I73" s="44"/>
      <c r="U73" s="122" t="s">
        <v>135</v>
      </c>
      <c r="V73" s="123" t="s">
        <v>136</v>
      </c>
      <c r="W73" s="1" t="str">
        <f>B73</f>
        <v>Your entity conducts due diligence checks on potential third parties and suppliers including reference and finance checks.</v>
      </c>
      <c r="X73" s="1">
        <f t="shared" si="0"/>
        <v>0</v>
      </c>
      <c r="Y73" s="1" t="str">
        <f t="shared" si="1"/>
        <v>No</v>
      </c>
      <c r="Z73" s="1" t="e">
        <f>VLOOKUP(U73,Dashboard!$C$18:$G$33,5,FALSE)</f>
        <v>#N/A</v>
      </c>
    </row>
    <row r="74" spans="1:26" ht="160.5" customHeight="1" x14ac:dyDescent="0.35">
      <c r="A74" s="68" t="s">
        <v>141</v>
      </c>
      <c r="B74" s="22" t="s">
        <v>142</v>
      </c>
      <c r="C74" s="69" t="s">
        <v>40</v>
      </c>
      <c r="D74" s="36">
        <f>VLOOKUP(C74,'Drop down'!A$1:B$3,2,TRUE)</f>
        <v>2</v>
      </c>
      <c r="E74" s="38" t="str">
        <f>IF(D74=0,"No", IF(D74=1,"Partially",IF(D74=2,"Yes")))</f>
        <v>Yes</v>
      </c>
      <c r="F74" s="67"/>
      <c r="G74" s="44"/>
      <c r="H74" s="44"/>
      <c r="I74" s="44"/>
      <c r="Y74" s="1" t="str">
        <f t="shared" si="1"/>
        <v>Yes</v>
      </c>
    </row>
    <row r="75" spans="1:26" x14ac:dyDescent="0.35">
      <c r="D75" s="1" t="s">
        <v>143</v>
      </c>
      <c r="E75" s="1" t="s">
        <v>143</v>
      </c>
    </row>
  </sheetData>
  <sheetProtection algorithmName="SHA-512" hashValue="F9PqNKRnla/s0vJAqGKaza6bjVGH3sGVN0creR4krdSrn+hD16pckWp0sWniej29IPrSZbIv6Uiv5ZU6b+XByA==" saltValue="fmMz6h4t3eeIx+SEhwoJEg==" spinCount="100000" sheet="1" objects="1" scenarios="1"/>
  <protectedRanges>
    <protectedRange sqref="C7:F74" name="Range1"/>
  </protectedRanges>
  <mergeCells count="12">
    <mergeCell ref="B1:F4"/>
    <mergeCell ref="A69:A73"/>
    <mergeCell ref="A66:A68"/>
    <mergeCell ref="A61:A65"/>
    <mergeCell ref="A40:A49"/>
    <mergeCell ref="A34:A39"/>
    <mergeCell ref="A7:A11"/>
    <mergeCell ref="A6:F6"/>
    <mergeCell ref="A12:A16"/>
    <mergeCell ref="A17:A23"/>
    <mergeCell ref="A24:A33"/>
    <mergeCell ref="A50:A60"/>
  </mergeCells>
  <conditionalFormatting sqref="B1:C4 B5">
    <cfRule type="duplicateValues" dxfId="64" priority="2"/>
  </conditionalFormatting>
  <conditionalFormatting sqref="B6:C6">
    <cfRule type="duplicateValues" dxfId="63" priority="1"/>
  </conditionalFormatting>
  <printOptions horizontalCentered="1"/>
  <pageMargins left="0" right="0" top="0.39370078740157483" bottom="0.39370078740157483" header="0.51181102362204722" footer="0.51181102362204722"/>
  <pageSetup paperSize="8" scale="90" orientation="landscape" horizontalDpi="4294967292" verticalDpi="4294967292"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AFF7AF-B084-45C6-B04A-6C62EA1264D2}">
          <x14:formula1>
            <xm:f>'Drop down'!$A$1:$A$3</xm:f>
          </x14:formula1>
          <xm:sqref>C7:C74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P39"/>
  <sheetViews>
    <sheetView zoomScale="70" zoomScaleNormal="70" workbookViewId="0">
      <selection activeCell="B9" sqref="B9"/>
    </sheetView>
  </sheetViews>
  <sheetFormatPr defaultColWidth="8.75" defaultRowHeight="15.5" x14ac:dyDescent="0.35"/>
  <cols>
    <col min="1" max="1" width="37.5" style="11" customWidth="1"/>
    <col min="2" max="2" width="69.33203125" style="11" customWidth="1"/>
    <col min="3" max="3" width="20.08203125" style="1" customWidth="1"/>
    <col min="4" max="4" width="2.25" style="11" hidden="1" customWidth="1"/>
    <col min="5" max="5" width="9.08203125" style="11" hidden="1" customWidth="1"/>
    <col min="6" max="6" width="40.83203125" style="11" customWidth="1"/>
    <col min="7" max="16384" width="8.75" style="11"/>
  </cols>
  <sheetData>
    <row r="1" spans="1:42" s="20" customFormat="1" x14ac:dyDescent="0.35">
      <c r="A1" s="71"/>
      <c r="B1" s="153" t="s">
        <v>26</v>
      </c>
      <c r="C1" s="153"/>
      <c r="D1" s="139"/>
      <c r="E1" s="139"/>
      <c r="F1" s="139"/>
    </row>
    <row r="2" spans="1:42" s="23" customFormat="1" ht="17.5" x14ac:dyDescent="0.35">
      <c r="A2" s="71"/>
      <c r="B2" s="139"/>
      <c r="C2" s="139"/>
      <c r="D2" s="139"/>
      <c r="E2" s="139"/>
      <c r="F2" s="139"/>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s="20" customFormat="1" x14ac:dyDescent="0.35">
      <c r="A3" s="71"/>
      <c r="B3" s="139"/>
      <c r="C3" s="139"/>
      <c r="D3" s="139"/>
      <c r="E3" s="139"/>
      <c r="F3" s="139"/>
    </row>
    <row r="4" spans="1:42" s="20" customFormat="1" x14ac:dyDescent="0.35">
      <c r="A4" s="71"/>
      <c r="B4" s="139"/>
      <c r="C4" s="139"/>
      <c r="D4" s="139"/>
      <c r="E4" s="139"/>
      <c r="F4" s="139"/>
    </row>
    <row r="5" spans="1:42" s="32" customFormat="1" ht="29.25" customHeight="1" x14ac:dyDescent="0.35">
      <c r="A5" s="29" t="s">
        <v>144</v>
      </c>
      <c r="B5" s="30" t="s">
        <v>28</v>
      </c>
      <c r="C5" s="107" t="s">
        <v>29</v>
      </c>
      <c r="D5" s="31"/>
      <c r="E5" s="30" t="s">
        <v>30</v>
      </c>
      <c r="F5" s="34" t="s">
        <v>31</v>
      </c>
      <c r="G5" s="128"/>
      <c r="H5" s="128"/>
      <c r="I5" s="128"/>
      <c r="J5" s="128"/>
      <c r="K5" s="128"/>
      <c r="L5" s="128"/>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row>
    <row r="6" spans="1:42" ht="25.5" customHeight="1" x14ac:dyDescent="0.35">
      <c r="A6" s="156" t="s">
        <v>145</v>
      </c>
      <c r="B6" s="156"/>
      <c r="C6" s="156"/>
      <c r="D6" s="156"/>
      <c r="E6" s="156"/>
      <c r="F6" s="156"/>
      <c r="G6" s="35"/>
      <c r="H6" s="35"/>
      <c r="I6" s="35"/>
      <c r="J6" s="35"/>
      <c r="K6" s="35"/>
      <c r="L6" s="35"/>
    </row>
    <row r="7" spans="1:42" ht="56.25" customHeight="1" x14ac:dyDescent="0.35">
      <c r="A7" s="160" t="s">
        <v>146</v>
      </c>
      <c r="B7" s="22" t="s">
        <v>147</v>
      </c>
      <c r="C7" s="69" t="s">
        <v>40</v>
      </c>
      <c r="D7" s="37">
        <f>VLOOKUP(C7,'Drop down'!A$1:B$3,2,TRUE)</f>
        <v>2</v>
      </c>
      <c r="E7" s="38" t="str">
        <f>IF(D7=0,"No",IF(D7=1,"Partially",IF(D7=2,"Yes")))</f>
        <v>Yes</v>
      </c>
      <c r="F7" s="39"/>
      <c r="G7" s="35"/>
      <c r="H7" s="35"/>
      <c r="I7" s="35"/>
      <c r="J7" s="35"/>
      <c r="K7" s="35"/>
      <c r="L7" s="35"/>
    </row>
    <row r="8" spans="1:42" ht="102.75" customHeight="1" x14ac:dyDescent="0.35">
      <c r="A8" s="160"/>
      <c r="B8" s="22" t="s">
        <v>148</v>
      </c>
      <c r="C8" s="69" t="s">
        <v>44</v>
      </c>
      <c r="D8" s="37">
        <f>VLOOKUP(C8,'Drop down'!A$1:B$3,2,TRUE)</f>
        <v>0</v>
      </c>
      <c r="E8" s="38" t="str">
        <f>IF(D8=0,"No",IF(D8=1,"Partially",IF(D8=2,"Yes")))</f>
        <v>No</v>
      </c>
      <c r="F8" s="40"/>
      <c r="G8" s="35"/>
      <c r="H8" s="35"/>
      <c r="I8" s="35"/>
      <c r="J8" s="35"/>
      <c r="K8" s="35"/>
      <c r="L8" s="35"/>
    </row>
    <row r="9" spans="1:42" ht="99.75" customHeight="1" x14ac:dyDescent="0.35">
      <c r="A9" s="160"/>
      <c r="B9" s="22" t="s">
        <v>149</v>
      </c>
      <c r="C9" s="69" t="s">
        <v>44</v>
      </c>
      <c r="D9" s="37">
        <f>VLOOKUP(C9,'Drop down'!A$1:B$3,2,TRUE)</f>
        <v>0</v>
      </c>
      <c r="E9" s="38" t="str">
        <f>IF(D9=0,"No",IF(D9=1,"Partially",IF(D9=2,"Yes")))</f>
        <v>No</v>
      </c>
      <c r="F9" s="40"/>
      <c r="G9" s="35"/>
      <c r="H9" s="35"/>
      <c r="I9" s="35"/>
      <c r="J9" s="35"/>
      <c r="K9" s="35"/>
      <c r="L9" s="35"/>
    </row>
    <row r="10" spans="1:42" ht="97.5" customHeight="1" x14ac:dyDescent="0.35">
      <c r="A10" s="160"/>
      <c r="B10" s="22" t="s">
        <v>150</v>
      </c>
      <c r="C10" s="40" t="s">
        <v>40</v>
      </c>
      <c r="D10" s="37">
        <f>VLOOKUP(C10,'Drop down'!A$1:B$3,2,TRUE)</f>
        <v>2</v>
      </c>
      <c r="E10" s="38" t="str">
        <f>IF(D10=0,"No",IF(D10=1,"Partially",IF(D10=2,"Yes")))</f>
        <v>Yes</v>
      </c>
      <c r="F10" s="40"/>
      <c r="G10" s="35"/>
      <c r="H10" s="35"/>
      <c r="I10" s="35"/>
      <c r="J10" s="35"/>
      <c r="K10" s="35"/>
      <c r="L10" s="35"/>
    </row>
    <row r="11" spans="1:42" ht="208.5" customHeight="1" x14ac:dyDescent="0.35">
      <c r="A11" s="160"/>
      <c r="B11" s="22" t="s">
        <v>151</v>
      </c>
      <c r="C11" s="40" t="s">
        <v>40</v>
      </c>
      <c r="D11" s="37">
        <f>VLOOKUP(C11,'Drop down'!A$1:B$3,2,TRUE)</f>
        <v>2</v>
      </c>
      <c r="E11" s="38" t="str">
        <f t="shared" ref="E11" si="0">IF(D11=0,"No",IF(D11=1,"Partially",IF(D11=2,"Yes")))</f>
        <v>Yes</v>
      </c>
      <c r="F11" s="40"/>
      <c r="G11" s="35"/>
      <c r="H11" s="35"/>
      <c r="I11" s="35"/>
      <c r="J11" s="35"/>
      <c r="K11" s="35"/>
      <c r="L11" s="35"/>
    </row>
    <row r="12" spans="1:42" ht="95.15" customHeight="1" x14ac:dyDescent="0.35">
      <c r="A12" s="160"/>
      <c r="B12" s="22" t="s">
        <v>152</v>
      </c>
      <c r="C12" s="40" t="s">
        <v>40</v>
      </c>
      <c r="D12" s="37">
        <f>VLOOKUP(C12,'Drop down'!A$1:B$3,2,TRUE)</f>
        <v>2</v>
      </c>
      <c r="E12" s="38" t="str">
        <f>IF(D12=0,"No",IF(D12=1,"Partially",IF(D12=2,"Yes")))</f>
        <v>Yes</v>
      </c>
      <c r="F12" s="40"/>
      <c r="G12" s="35"/>
      <c r="H12" s="35"/>
      <c r="I12" s="35"/>
      <c r="J12" s="35"/>
      <c r="K12" s="35"/>
      <c r="L12" s="35"/>
    </row>
    <row r="13" spans="1:42" ht="159" customHeight="1" x14ac:dyDescent="0.35">
      <c r="A13" s="160"/>
      <c r="B13" s="22" t="s">
        <v>153</v>
      </c>
      <c r="C13" s="40" t="s">
        <v>44</v>
      </c>
      <c r="D13" s="37">
        <f>VLOOKUP(C13,'Drop down'!A$1:B$3,2,TRUE)</f>
        <v>0</v>
      </c>
      <c r="E13" s="38" t="str">
        <f>IF(D13=0,"No",IF(D13=1,"Partially",IF(D13=2,"Yes")))</f>
        <v>No</v>
      </c>
      <c r="F13" s="40"/>
      <c r="G13" s="35"/>
      <c r="H13" s="35"/>
      <c r="I13" s="35"/>
      <c r="J13" s="35"/>
      <c r="K13" s="35"/>
      <c r="L13" s="35"/>
    </row>
    <row r="14" spans="1:42" ht="112.5" customHeight="1" x14ac:dyDescent="0.35">
      <c r="A14" s="160"/>
      <c r="B14" s="22" t="s">
        <v>154</v>
      </c>
      <c r="C14" s="69" t="s">
        <v>40</v>
      </c>
      <c r="D14" s="37">
        <f>VLOOKUP(C14,'Drop down'!A$1:B$3,2,TRUE)</f>
        <v>2</v>
      </c>
      <c r="E14" s="38" t="str">
        <f>IF(D14=0,"No", IF(D14=1,"Partially",IF(D14=2,"Yes")))</f>
        <v>Yes</v>
      </c>
      <c r="F14" s="40"/>
      <c r="G14" s="35"/>
      <c r="H14" s="35"/>
      <c r="I14" s="35"/>
      <c r="J14" s="35"/>
      <c r="K14" s="35"/>
      <c r="L14" s="35"/>
    </row>
    <row r="15" spans="1:42" ht="55.5" customHeight="1" x14ac:dyDescent="0.35">
      <c r="A15" s="160"/>
      <c r="B15" s="22" t="s">
        <v>155</v>
      </c>
      <c r="C15" s="40" t="s">
        <v>40</v>
      </c>
      <c r="D15" s="37">
        <f>VLOOKUP(C15,'Drop down'!A$1:B$3,2,TRUE)</f>
        <v>2</v>
      </c>
      <c r="E15" s="38" t="str">
        <f>IF(D15=0,"No", IF(D15=1,"Partially",IF(D15=2,"Yes")))</f>
        <v>Yes</v>
      </c>
      <c r="F15" s="40"/>
      <c r="G15" s="35"/>
      <c r="H15" s="35"/>
      <c r="I15" s="35"/>
      <c r="J15" s="35"/>
      <c r="K15" s="35"/>
      <c r="L15" s="35"/>
    </row>
    <row r="16" spans="1:42" ht="69" customHeight="1" x14ac:dyDescent="0.35">
      <c r="A16" s="160"/>
      <c r="B16" s="22" t="s">
        <v>156</v>
      </c>
      <c r="C16" s="40" t="s">
        <v>44</v>
      </c>
      <c r="D16" s="37">
        <f>VLOOKUP(C16,'Drop down'!A$1:B$3,2,TRUE)</f>
        <v>0</v>
      </c>
      <c r="E16" s="38" t="str">
        <f>IF(D16=0,"No", IF(D16=1,"Partially",IF(D16=2,"Yes")))</f>
        <v>No</v>
      </c>
      <c r="F16" s="40"/>
      <c r="G16" s="35"/>
      <c r="H16" s="35"/>
      <c r="I16" s="35"/>
      <c r="J16" s="35"/>
      <c r="K16" s="35"/>
      <c r="L16" s="35"/>
    </row>
    <row r="17" spans="1:12" ht="70.5" customHeight="1" x14ac:dyDescent="0.35">
      <c r="A17" s="141" t="s">
        <v>157</v>
      </c>
      <c r="B17" s="22" t="s">
        <v>158</v>
      </c>
      <c r="C17" s="40" t="s">
        <v>40</v>
      </c>
      <c r="D17" s="37">
        <f>VLOOKUP(C17,'Drop down'!A$1:B$3,2,TRUE)</f>
        <v>2</v>
      </c>
      <c r="E17" s="38" t="str">
        <f>IF(D17=0,"No", IF(D17=1,"Partially",IF(D17=2,"Yes")))</f>
        <v>Yes</v>
      </c>
      <c r="F17" s="22"/>
      <c r="G17" s="35"/>
      <c r="H17" s="41"/>
      <c r="I17" s="35"/>
      <c r="J17" s="35"/>
      <c r="K17" s="35"/>
      <c r="L17" s="35"/>
    </row>
    <row r="18" spans="1:12" ht="57" customHeight="1" x14ac:dyDescent="0.35">
      <c r="A18" s="142"/>
      <c r="B18" s="22" t="s">
        <v>159</v>
      </c>
      <c r="C18" s="40" t="s">
        <v>46</v>
      </c>
      <c r="D18" s="37">
        <f>VLOOKUP(C18,'Drop down'!A$1:B$3,2,TRUE)</f>
        <v>1</v>
      </c>
      <c r="E18" s="38" t="str">
        <f>IF(D18=0,"No", IF(D18=1,"Partially",IF(D18=2,"Yes")))</f>
        <v>Partially</v>
      </c>
      <c r="F18" s="22"/>
      <c r="G18" s="35"/>
      <c r="H18" s="35"/>
      <c r="I18" s="35"/>
      <c r="J18" s="35"/>
      <c r="K18" s="35"/>
      <c r="L18" s="35"/>
    </row>
    <row r="19" spans="1:12" ht="37.5" customHeight="1" x14ac:dyDescent="0.35">
      <c r="A19" s="142"/>
      <c r="B19" s="22" t="s">
        <v>160</v>
      </c>
      <c r="C19" s="40" t="s">
        <v>40</v>
      </c>
      <c r="D19" s="37">
        <f>VLOOKUP(C19,'Drop down'!A$1:B$3,2,TRUE)</f>
        <v>2</v>
      </c>
      <c r="E19" s="38" t="str">
        <f t="shared" ref="E19:E38" si="1">IF(D19=0,"No", IF(D19=1,"Partially",IF(D19=2,"Yes")))</f>
        <v>Yes</v>
      </c>
      <c r="F19" s="22"/>
      <c r="G19" s="35"/>
      <c r="H19" s="35"/>
      <c r="I19" s="35"/>
      <c r="J19" s="35"/>
      <c r="K19" s="35"/>
      <c r="L19" s="35"/>
    </row>
    <row r="20" spans="1:12" ht="39.75" customHeight="1" x14ac:dyDescent="0.35">
      <c r="A20" s="142"/>
      <c r="B20" s="22" t="s">
        <v>161</v>
      </c>
      <c r="C20" s="40" t="s">
        <v>40</v>
      </c>
      <c r="D20" s="37">
        <f>VLOOKUP(C20,'Drop down'!A$1:B$3,2,TRUE)</f>
        <v>2</v>
      </c>
      <c r="E20" s="38" t="str">
        <f t="shared" si="1"/>
        <v>Yes</v>
      </c>
      <c r="F20" s="22"/>
      <c r="G20" s="35"/>
      <c r="H20" s="35"/>
      <c r="I20" s="35"/>
      <c r="J20" s="35"/>
      <c r="K20" s="35"/>
      <c r="L20" s="35"/>
    </row>
    <row r="21" spans="1:12" ht="112.5" customHeight="1" x14ac:dyDescent="0.35">
      <c r="A21" s="142"/>
      <c r="B21" s="22" t="s">
        <v>162</v>
      </c>
      <c r="C21" s="40" t="s">
        <v>44</v>
      </c>
      <c r="D21" s="37">
        <f>VLOOKUP(C21,'Drop down'!A$1:B$3,2,TRUE)</f>
        <v>0</v>
      </c>
      <c r="E21" s="38" t="str">
        <f t="shared" si="1"/>
        <v>No</v>
      </c>
      <c r="F21" s="22"/>
      <c r="G21" s="35"/>
      <c r="H21" s="35"/>
      <c r="I21" s="35"/>
      <c r="J21" s="35"/>
      <c r="K21" s="35"/>
      <c r="L21" s="35"/>
    </row>
    <row r="22" spans="1:12" ht="84.75" customHeight="1" x14ac:dyDescent="0.35">
      <c r="A22" s="142"/>
      <c r="B22" s="22" t="s">
        <v>163</v>
      </c>
      <c r="C22" s="40" t="s">
        <v>40</v>
      </c>
      <c r="D22" s="37">
        <f>VLOOKUP(C22,'Drop down'!A$1:B$3,2,TRUE)</f>
        <v>2</v>
      </c>
      <c r="E22" s="38" t="str">
        <f t="shared" si="1"/>
        <v>Yes</v>
      </c>
      <c r="F22" s="22"/>
      <c r="G22" s="35"/>
      <c r="H22" s="35"/>
      <c r="I22" s="35"/>
      <c r="J22" s="35"/>
      <c r="K22" s="35"/>
      <c r="L22" s="35"/>
    </row>
    <row r="23" spans="1:12" ht="61.5" customHeight="1" x14ac:dyDescent="0.35">
      <c r="A23" s="143"/>
      <c r="B23" s="22" t="s">
        <v>164</v>
      </c>
      <c r="C23" s="40" t="s">
        <v>40</v>
      </c>
      <c r="D23" s="37">
        <f>VLOOKUP(C23,'Drop down'!A$1:B$3,2,TRUE)</f>
        <v>2</v>
      </c>
      <c r="E23" s="38" t="str">
        <f t="shared" si="1"/>
        <v>Yes</v>
      </c>
      <c r="F23" s="22"/>
      <c r="G23" s="35"/>
      <c r="H23" s="35"/>
      <c r="I23" s="35"/>
      <c r="J23" s="35"/>
      <c r="K23" s="35"/>
      <c r="L23" s="35"/>
    </row>
    <row r="24" spans="1:12" ht="25.5" customHeight="1" x14ac:dyDescent="0.35">
      <c r="A24" s="157" t="s">
        <v>165</v>
      </c>
      <c r="B24" s="158"/>
      <c r="C24" s="158"/>
      <c r="D24" s="158">
        <v>1</v>
      </c>
      <c r="E24" s="158"/>
      <c r="F24" s="159"/>
      <c r="G24" s="35"/>
      <c r="H24" s="35"/>
      <c r="I24" s="35"/>
      <c r="J24" s="35"/>
      <c r="K24" s="35"/>
      <c r="L24" s="35"/>
    </row>
    <row r="25" spans="1:12" ht="68.25" customHeight="1" x14ac:dyDescent="0.35">
      <c r="A25" s="161" t="s">
        <v>166</v>
      </c>
      <c r="B25" s="40" t="s">
        <v>167</v>
      </c>
      <c r="C25" s="40" t="s">
        <v>44</v>
      </c>
      <c r="D25" s="37">
        <f>VLOOKUP(C25,'Drop down'!A$1:B$3,2,TRUE)</f>
        <v>0</v>
      </c>
      <c r="E25" s="38" t="str">
        <f>IF(D25=0,"No", IF(D25=1,"Partially",IF(D25=2,"Yes")))</f>
        <v>No</v>
      </c>
      <c r="F25" s="22"/>
      <c r="G25" s="35"/>
      <c r="H25" s="35"/>
      <c r="I25" s="35"/>
      <c r="J25" s="35"/>
      <c r="K25" s="35"/>
      <c r="L25" s="35"/>
    </row>
    <row r="26" spans="1:12" ht="82.5" customHeight="1" x14ac:dyDescent="0.35">
      <c r="A26" s="162"/>
      <c r="B26" s="40" t="s">
        <v>168</v>
      </c>
      <c r="C26" s="40" t="s">
        <v>44</v>
      </c>
      <c r="D26" s="37">
        <f>VLOOKUP(C26,'Drop down'!A$1:B$3,2,TRUE)</f>
        <v>0</v>
      </c>
      <c r="E26" s="38" t="str">
        <f>IF(D26=0,"No", IF(D26=1,"Partially",IF(D26=2,"Yes")))</f>
        <v>No</v>
      </c>
      <c r="F26" s="22"/>
      <c r="G26" s="35"/>
      <c r="H26" s="35"/>
      <c r="I26" s="35"/>
      <c r="J26" s="35"/>
      <c r="K26" s="35"/>
      <c r="L26" s="35"/>
    </row>
    <row r="27" spans="1:12" ht="309.64999999999998" customHeight="1" x14ac:dyDescent="0.35">
      <c r="A27" s="144" t="s">
        <v>169</v>
      </c>
      <c r="B27" s="40" t="s">
        <v>170</v>
      </c>
      <c r="C27" s="40" t="s">
        <v>40</v>
      </c>
      <c r="D27" s="37">
        <f>VLOOKUP(C27,'Drop down'!A$1:B$3,2,TRUE)</f>
        <v>2</v>
      </c>
      <c r="E27" s="38" t="str">
        <f t="shared" si="1"/>
        <v>Yes</v>
      </c>
      <c r="F27" s="22"/>
      <c r="G27" s="35"/>
      <c r="H27" s="35"/>
      <c r="I27" s="35"/>
      <c r="J27" s="35"/>
      <c r="K27" s="35"/>
      <c r="L27" s="35"/>
    </row>
    <row r="28" spans="1:12" ht="327" customHeight="1" x14ac:dyDescent="0.35">
      <c r="A28" s="145"/>
      <c r="B28" s="22" t="s">
        <v>171</v>
      </c>
      <c r="C28" s="40" t="s">
        <v>44</v>
      </c>
      <c r="D28" s="37">
        <f>VLOOKUP(C28,'Drop down'!A$1:B$3,2,TRUE)</f>
        <v>0</v>
      </c>
      <c r="E28" s="38" t="str">
        <f t="shared" si="1"/>
        <v>No</v>
      </c>
      <c r="F28" s="22"/>
      <c r="G28" s="35"/>
      <c r="H28" s="35"/>
      <c r="I28" s="35"/>
      <c r="J28" s="35"/>
      <c r="K28" s="35"/>
      <c r="L28" s="35"/>
    </row>
    <row r="29" spans="1:12" ht="41.25" customHeight="1" x14ac:dyDescent="0.35">
      <c r="A29" s="145"/>
      <c r="B29" s="22" t="s">
        <v>172</v>
      </c>
      <c r="C29" s="40" t="s">
        <v>46</v>
      </c>
      <c r="D29" s="37">
        <f>VLOOKUP(C29,'Drop down'!A$1:B$3,2,TRUE)</f>
        <v>1</v>
      </c>
      <c r="E29" s="38" t="str">
        <f>IF(D29=0,"No", IF(D29=1,"Partially",IF(D29=2,"Yes")))</f>
        <v>Partially</v>
      </c>
      <c r="F29" s="22"/>
      <c r="G29" s="35"/>
      <c r="H29" s="35"/>
      <c r="I29" s="35"/>
      <c r="J29" s="35"/>
      <c r="K29" s="35"/>
      <c r="L29" s="35"/>
    </row>
    <row r="30" spans="1:12" ht="54.75" customHeight="1" x14ac:dyDescent="0.35">
      <c r="A30" s="145"/>
      <c r="B30" s="22" t="s">
        <v>173</v>
      </c>
      <c r="C30" s="40" t="s">
        <v>40</v>
      </c>
      <c r="D30" s="37">
        <f>VLOOKUP(C30,'Drop down'!A$1:B$3,2,TRUE)</f>
        <v>2</v>
      </c>
      <c r="E30" s="38" t="str">
        <f>IF(D30=0,"No", IF(D30=1,"Partially",IF(D30=2,"Yes")))</f>
        <v>Yes</v>
      </c>
      <c r="F30" s="22"/>
      <c r="G30" s="35"/>
      <c r="H30" s="35"/>
      <c r="I30" s="35"/>
      <c r="J30" s="35"/>
      <c r="K30" s="35"/>
      <c r="L30" s="35"/>
    </row>
    <row r="31" spans="1:12" ht="57.65" customHeight="1" x14ac:dyDescent="0.35">
      <c r="A31" s="145"/>
      <c r="B31" s="22" t="s">
        <v>174</v>
      </c>
      <c r="C31" s="40" t="s">
        <v>40</v>
      </c>
      <c r="D31" s="37">
        <f>VLOOKUP(C31,'Drop down'!A$1:B$3,2,TRUE)</f>
        <v>2</v>
      </c>
      <c r="E31" s="38" t="str">
        <f>IF(D31=0,"No", IF(D31=1,"Partially",IF(D31=2,"Yes")))</f>
        <v>Yes</v>
      </c>
      <c r="F31" s="22"/>
      <c r="G31" s="35"/>
      <c r="H31" s="35"/>
      <c r="I31" s="35"/>
      <c r="J31" s="35"/>
      <c r="K31" s="35"/>
      <c r="L31" s="35"/>
    </row>
    <row r="32" spans="1:12" ht="123" customHeight="1" x14ac:dyDescent="0.35">
      <c r="A32" s="145"/>
      <c r="B32" s="22" t="s">
        <v>175</v>
      </c>
      <c r="C32" s="40" t="s">
        <v>44</v>
      </c>
      <c r="D32" s="37">
        <f>VLOOKUP(C32,'Drop down'!A$1:B$3,2,TRUE)</f>
        <v>0</v>
      </c>
      <c r="E32" s="38" t="str">
        <f>IF(D32=0,"No", IF(D32=1,"Partially",IF(D32=2,"Yes")))</f>
        <v>No</v>
      </c>
      <c r="F32" s="22"/>
      <c r="G32" s="35"/>
      <c r="H32" s="35"/>
      <c r="I32" s="35"/>
      <c r="J32" s="35"/>
      <c r="K32" s="35"/>
      <c r="L32" s="35"/>
    </row>
    <row r="33" spans="1:42" ht="204" customHeight="1" x14ac:dyDescent="0.35">
      <c r="A33" s="145"/>
      <c r="B33" s="22" t="s">
        <v>176</v>
      </c>
      <c r="C33" s="40" t="s">
        <v>40</v>
      </c>
      <c r="D33" s="37">
        <f>VLOOKUP(C33,'Drop down'!A$1:B$3,2,TRUE)</f>
        <v>2</v>
      </c>
      <c r="E33" s="38" t="str">
        <f>IF(D33=0,"No", IF(D33=1,"Partially",IF(D33=2,"Yes")))</f>
        <v>Yes</v>
      </c>
      <c r="F33" s="22"/>
      <c r="G33" s="35"/>
      <c r="H33" s="35"/>
      <c r="I33" s="35"/>
      <c r="J33" s="35"/>
      <c r="K33" s="35"/>
      <c r="L33" s="35"/>
    </row>
    <row r="34" spans="1:42" ht="58.5" customHeight="1" x14ac:dyDescent="0.35">
      <c r="A34" s="145"/>
      <c r="B34" s="22" t="s">
        <v>177</v>
      </c>
      <c r="C34" s="40" t="s">
        <v>40</v>
      </c>
      <c r="D34" s="37">
        <f>VLOOKUP(C34,'Drop down'!A$1:B$3,2,TRUE)</f>
        <v>2</v>
      </c>
      <c r="E34" s="38" t="str">
        <f t="shared" si="1"/>
        <v>Yes</v>
      </c>
      <c r="F34" s="22"/>
      <c r="G34" s="35"/>
      <c r="H34" s="35"/>
      <c r="I34" s="35"/>
      <c r="J34" s="35"/>
      <c r="K34" s="35"/>
      <c r="L34" s="35"/>
    </row>
    <row r="35" spans="1:42" ht="94.5" customHeight="1" x14ac:dyDescent="0.35">
      <c r="A35" s="145"/>
      <c r="B35" s="22" t="s">
        <v>178</v>
      </c>
      <c r="C35" s="40" t="s">
        <v>40</v>
      </c>
      <c r="D35" s="37">
        <f>VLOOKUP(C35,'Drop down'!A$1:B$3,2,TRUE)</f>
        <v>2</v>
      </c>
      <c r="E35" s="38" t="str">
        <f>IF(D35=0,"No", IF(D35=1,"Partially",IF(D35=2,"Yes")))</f>
        <v>Yes</v>
      </c>
      <c r="F35" s="22"/>
      <c r="G35" s="35"/>
      <c r="H35" s="35"/>
      <c r="I35" s="35"/>
      <c r="J35" s="35"/>
      <c r="K35" s="35"/>
      <c r="L35" s="35"/>
    </row>
    <row r="36" spans="1:42" ht="182.25" customHeight="1" x14ac:dyDescent="0.35">
      <c r="A36" s="146"/>
      <c r="B36" s="22" t="s">
        <v>179</v>
      </c>
      <c r="C36" s="40" t="s">
        <v>44</v>
      </c>
      <c r="D36" s="37">
        <f>VLOOKUP(C36,'Drop down'!A$1:B$3,2,TRUE)</f>
        <v>0</v>
      </c>
      <c r="E36" s="38" t="str">
        <f t="shared" si="1"/>
        <v>No</v>
      </c>
      <c r="F36" s="22"/>
      <c r="G36" s="35"/>
      <c r="H36" s="35"/>
      <c r="I36" s="35"/>
      <c r="J36" s="35"/>
      <c r="K36" s="35"/>
      <c r="L36" s="35"/>
    </row>
    <row r="37" spans="1:42" ht="69.75" customHeight="1" x14ac:dyDescent="0.35">
      <c r="A37" s="154" t="s">
        <v>180</v>
      </c>
      <c r="B37" s="22" t="s">
        <v>181</v>
      </c>
      <c r="C37" s="40" t="s">
        <v>40</v>
      </c>
      <c r="D37" s="37">
        <f>VLOOKUP(C37,'Drop down'!A$1:B$3,2,TRUE)</f>
        <v>2</v>
      </c>
      <c r="E37" s="38" t="str">
        <f t="shared" si="1"/>
        <v>Yes</v>
      </c>
      <c r="F37" s="22"/>
      <c r="G37" s="35"/>
      <c r="H37" s="35"/>
      <c r="I37" s="35"/>
      <c r="J37" s="35"/>
      <c r="K37" s="35"/>
      <c r="L37" s="35"/>
    </row>
    <row r="38" spans="1:42" s="3" customFormat="1" ht="40.5" customHeight="1" x14ac:dyDescent="0.35">
      <c r="A38" s="155"/>
      <c r="B38" s="22" t="s">
        <v>182</v>
      </c>
      <c r="C38" s="40" t="s">
        <v>44</v>
      </c>
      <c r="D38" s="37">
        <f>VLOOKUP(C38,'Drop down'!A$1:B$3,2,TRUE)</f>
        <v>0</v>
      </c>
      <c r="E38" s="38" t="str">
        <f t="shared" si="1"/>
        <v>No</v>
      </c>
      <c r="F38" s="39"/>
      <c r="G38" s="35"/>
      <c r="H38" s="35"/>
      <c r="I38" s="35"/>
      <c r="J38" s="35"/>
      <c r="K38" s="35"/>
      <c r="L38" s="35"/>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row>
    <row r="39" spans="1:42" ht="118.5" customHeight="1" x14ac:dyDescent="0.35">
      <c r="A39" s="42" t="s">
        <v>183</v>
      </c>
      <c r="B39" s="22" t="s">
        <v>184</v>
      </c>
      <c r="C39" s="40" t="s">
        <v>40</v>
      </c>
      <c r="D39" s="37">
        <f>VLOOKUP(C39,'Drop down'!A$1:B$3,2,TRUE)</f>
        <v>2</v>
      </c>
      <c r="E39" s="38" t="str">
        <f t="shared" ref="E39" si="2">IF(D39=0,"No", IF(D39=1,"Partially",IF(D39=2,"Yes")))</f>
        <v>Yes</v>
      </c>
      <c r="F39" s="22"/>
      <c r="G39" s="35"/>
      <c r="H39" s="35"/>
      <c r="I39" s="35"/>
      <c r="J39" s="35"/>
      <c r="K39" s="35"/>
      <c r="L39" s="35"/>
    </row>
  </sheetData>
  <sheetProtection algorithmName="SHA-512" hashValue="rlzJuPI0mGV1/Ri+or4dWge9raDH5pY62BlMwDf/AReigMsOr5OY1suY2zmQ3MwYmrWmRFhi0ymS+7/TB64O9g==" saltValue="3u1wFEgZhsZTVJ++r2R7TQ==" spinCount="100000" sheet="1" objects="1" scenarios="1"/>
  <protectedRanges>
    <protectedRange sqref="C25:F39" name="Range2"/>
    <protectedRange sqref="C7:F23" name="Range1"/>
  </protectedRanges>
  <mergeCells count="8">
    <mergeCell ref="B1:F4"/>
    <mergeCell ref="A37:A38"/>
    <mergeCell ref="A6:F6"/>
    <mergeCell ref="A24:F24"/>
    <mergeCell ref="A17:A23"/>
    <mergeCell ref="A27:A36"/>
    <mergeCell ref="A7:A16"/>
    <mergeCell ref="A25:A26"/>
  </mergeCells>
  <conditionalFormatting sqref="C1:C4">
    <cfRule type="duplicateValues" dxfId="62" priority="2"/>
  </conditionalFormatting>
  <conditionalFormatting sqref="C6">
    <cfRule type="duplicateValues" dxfId="61" priority="1"/>
  </conditionalFormatting>
  <pageMargins left="0.7" right="0.7" top="0.75" bottom="0.75" header="0.3" footer="0.3"/>
  <pageSetup paperSize="8" orientation="landscape" r:id="rId1"/>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49" r:id="rId5" name="Scroll Bar 5">
              <controlPr defaultSize="0" autoPict="0">
                <anchor moveWithCells="1">
                  <from>
                    <xdr:col>3</xdr:col>
                    <xdr:colOff>0</xdr:colOff>
                    <xdr:row>15</xdr:row>
                    <xdr:rowOff>190500</xdr:rowOff>
                  </from>
                  <to>
                    <xdr:col>5</xdr:col>
                    <xdr:colOff>2012950</xdr:colOff>
                    <xdr:row>18</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E13E912-8E4E-4F7F-ACC8-B3F2FABB975C}">
          <x14:formula1>
            <xm:f>'Drop down'!$A$1:$A$3</xm:f>
          </x14:formula1>
          <xm:sqref>C7:C39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pageSetUpPr autoPageBreaks="0" fitToPage="1"/>
  </sheetPr>
  <dimension ref="A1:AR76"/>
  <sheetViews>
    <sheetView showRuler="0" topLeftCell="A8" zoomScaleNormal="100" workbookViewId="0">
      <selection activeCell="P13" sqref="P13"/>
    </sheetView>
  </sheetViews>
  <sheetFormatPr defaultColWidth="11" defaultRowHeight="15.5" x14ac:dyDescent="0.35"/>
  <cols>
    <col min="1" max="1" width="5.75" style="11" customWidth="1"/>
    <col min="2" max="2" width="15.5" style="10" customWidth="1"/>
    <col min="3" max="3" width="36.5" style="9" customWidth="1"/>
    <col min="4" max="4" width="4" style="8" customWidth="1"/>
    <col min="5" max="5" width="4.58203125" style="8" customWidth="1"/>
    <col min="6" max="6" width="2.5" style="13" customWidth="1"/>
    <col min="7" max="7" width="6.33203125" style="8" customWidth="1"/>
    <col min="8" max="8" width="1.5" style="11" customWidth="1"/>
    <col min="9" max="9" width="2.33203125" style="11" customWidth="1"/>
    <col min="10" max="14" width="11" style="11"/>
    <col min="15" max="15" width="12.75" style="11" customWidth="1"/>
    <col min="16" max="17" width="11" style="11"/>
    <col min="18" max="18" width="22.33203125" style="11" customWidth="1"/>
    <col min="19" max="19" width="45.33203125" style="11" customWidth="1"/>
    <col min="20" max="20" width="96.75" style="11" customWidth="1"/>
    <col min="21" max="16384" width="11" style="11"/>
  </cols>
  <sheetData>
    <row r="1" spans="1:27" s="3" customFormat="1" hidden="1" x14ac:dyDescent="0.35">
      <c r="A1" s="11"/>
      <c r="B1" s="33"/>
      <c r="C1" s="33"/>
      <c r="D1" s="4"/>
      <c r="E1" s="4"/>
      <c r="F1" s="12"/>
      <c r="G1" s="4"/>
      <c r="P1" s="11"/>
      <c r="Q1" s="11"/>
      <c r="R1" s="11"/>
      <c r="S1" s="11"/>
    </row>
    <row r="2" spans="1:27" s="3" customFormat="1" hidden="1" x14ac:dyDescent="0.35">
      <c r="A2" s="11"/>
      <c r="B2" s="33"/>
      <c r="C2" s="33"/>
      <c r="D2" s="4"/>
      <c r="E2" s="4"/>
      <c r="F2" s="12"/>
      <c r="G2" s="4"/>
      <c r="P2" s="11"/>
      <c r="Q2" s="11"/>
      <c r="R2" s="11"/>
      <c r="S2" s="11"/>
    </row>
    <row r="3" spans="1:27" s="3" customFormat="1" hidden="1" x14ac:dyDescent="0.35">
      <c r="A3" s="11"/>
      <c r="B3" s="33"/>
      <c r="C3" s="33"/>
      <c r="D3" s="4"/>
      <c r="E3" s="4"/>
      <c r="F3" s="12"/>
      <c r="G3" s="4"/>
      <c r="P3" s="11"/>
      <c r="Q3" s="11"/>
      <c r="R3" s="11"/>
      <c r="S3" s="11"/>
    </row>
    <row r="4" spans="1:27" s="3" customFormat="1" hidden="1" x14ac:dyDescent="0.35">
      <c r="A4" s="11"/>
      <c r="B4" s="33"/>
      <c r="C4" s="33"/>
      <c r="D4" s="4"/>
      <c r="E4" s="4"/>
      <c r="F4" s="12"/>
      <c r="G4" s="4"/>
      <c r="P4" s="11"/>
      <c r="Q4" s="11"/>
      <c r="R4" s="11"/>
      <c r="S4" s="11"/>
    </row>
    <row r="5" spans="1:27" s="3" customFormat="1" ht="15" customHeight="1" x14ac:dyDescent="0.35">
      <c r="A5" s="73"/>
      <c r="B5" s="101"/>
      <c r="C5" s="101"/>
      <c r="D5" s="102"/>
      <c r="E5" s="102"/>
      <c r="F5" s="103"/>
      <c r="G5" s="102"/>
      <c r="H5" s="73"/>
      <c r="I5" s="73"/>
      <c r="J5" s="73"/>
      <c r="K5" s="73"/>
      <c r="L5" s="73"/>
      <c r="M5" s="73"/>
      <c r="N5" s="73"/>
      <c r="O5" s="73"/>
      <c r="P5" s="73"/>
      <c r="Q5" s="73"/>
      <c r="R5" s="73"/>
      <c r="S5" s="11"/>
      <c r="T5" s="11"/>
      <c r="U5" s="11"/>
      <c r="V5" s="11"/>
      <c r="W5" s="11"/>
      <c r="X5" s="11"/>
      <c r="Y5" s="11"/>
      <c r="Z5" s="11"/>
      <c r="AA5" s="11"/>
    </row>
    <row r="6" spans="1:27" s="3" customFormat="1" ht="61.5" customHeight="1" x14ac:dyDescent="0.35">
      <c r="A6" s="73"/>
      <c r="B6" s="101"/>
      <c r="C6" s="101"/>
      <c r="D6" s="102"/>
      <c r="E6" s="102"/>
      <c r="F6" s="103"/>
      <c r="G6" s="102"/>
      <c r="H6" s="73"/>
      <c r="I6" s="73"/>
      <c r="J6" s="73"/>
      <c r="K6" s="73"/>
      <c r="L6" s="73"/>
      <c r="M6" s="73"/>
      <c r="N6" s="73"/>
      <c r="O6" s="73"/>
      <c r="P6" s="73"/>
      <c r="Q6" s="73"/>
      <c r="R6" s="73"/>
      <c r="S6" s="11"/>
      <c r="T6" s="11"/>
      <c r="U6" s="11"/>
      <c r="V6" s="11"/>
      <c r="W6" s="11"/>
      <c r="X6" s="11"/>
      <c r="Y6" s="11"/>
      <c r="Z6" s="11"/>
      <c r="AA6" s="11"/>
    </row>
    <row r="7" spans="1:27" s="3" customFormat="1" x14ac:dyDescent="0.35">
      <c r="A7" s="35"/>
      <c r="B7" s="48"/>
      <c r="C7" s="48"/>
      <c r="D7" s="49"/>
      <c r="E7" s="49"/>
      <c r="F7" s="13"/>
      <c r="G7" s="49"/>
      <c r="H7" s="35"/>
      <c r="I7" s="35"/>
      <c r="J7" s="35"/>
      <c r="K7" s="35"/>
      <c r="L7" s="35"/>
      <c r="M7" s="35"/>
      <c r="N7" s="35"/>
      <c r="O7" s="35"/>
      <c r="P7" s="35"/>
      <c r="Q7" s="35"/>
      <c r="R7" s="35"/>
      <c r="S7" s="11"/>
    </row>
    <row r="8" spans="1:27" s="3" customFormat="1" ht="29.15" customHeight="1" x14ac:dyDescent="0.35">
      <c r="A8" s="35"/>
      <c r="B8" s="108" t="s">
        <v>185</v>
      </c>
      <c r="C8" s="164" t="s">
        <v>186</v>
      </c>
      <c r="D8" s="164"/>
      <c r="E8" s="164"/>
      <c r="F8" s="164"/>
      <c r="G8" s="164"/>
      <c r="H8" s="164"/>
      <c r="I8" s="164"/>
      <c r="J8" s="164"/>
      <c r="K8" s="164"/>
      <c r="L8" s="164"/>
      <c r="M8" s="164"/>
      <c r="N8" s="164"/>
      <c r="O8" s="164"/>
      <c r="P8" s="164"/>
      <c r="Q8" s="164"/>
      <c r="R8" s="164"/>
      <c r="S8" s="11"/>
    </row>
    <row r="9" spans="1:27" s="3" customFormat="1" x14ac:dyDescent="0.35">
      <c r="A9" s="35"/>
      <c r="B9" s="48"/>
      <c r="C9" s="48"/>
      <c r="D9" s="49"/>
      <c r="E9" s="49"/>
      <c r="F9" s="13"/>
      <c r="G9" s="49"/>
      <c r="H9" s="35"/>
      <c r="I9" s="35"/>
      <c r="J9" s="35"/>
      <c r="K9" s="35"/>
      <c r="L9" s="35"/>
      <c r="M9" s="35"/>
      <c r="N9" s="35"/>
      <c r="O9" s="35"/>
      <c r="P9" s="35"/>
      <c r="Q9" s="35"/>
      <c r="R9" s="35"/>
      <c r="S9" s="11"/>
    </row>
    <row r="10" spans="1:27" s="3" customFormat="1" x14ac:dyDescent="0.35">
      <c r="A10" s="35"/>
      <c r="B10" s="48"/>
      <c r="C10" s="48"/>
      <c r="D10" s="49"/>
      <c r="E10" s="49"/>
      <c r="F10" s="13"/>
      <c r="G10" s="49"/>
      <c r="H10" s="35"/>
      <c r="I10" s="35"/>
      <c r="J10" s="35"/>
      <c r="K10" s="35"/>
      <c r="L10" s="35"/>
      <c r="M10" s="35"/>
      <c r="N10" s="35"/>
      <c r="O10" s="35"/>
      <c r="P10" s="35"/>
      <c r="Q10" s="35"/>
      <c r="R10" s="35"/>
      <c r="S10" s="11"/>
    </row>
    <row r="11" spans="1:27" s="3" customFormat="1" ht="23.25" customHeight="1" x14ac:dyDescent="0.35">
      <c r="A11" s="35"/>
      <c r="B11" s="50" t="s">
        <v>187</v>
      </c>
      <c r="C11" s="51"/>
      <c r="D11" s="49"/>
      <c r="E11" s="49"/>
      <c r="F11" s="13"/>
      <c r="G11" s="49"/>
      <c r="H11" s="35"/>
      <c r="I11" s="35"/>
      <c r="J11" s="35"/>
      <c r="K11" s="35"/>
      <c r="L11" s="35"/>
      <c r="M11" s="35"/>
      <c r="N11" s="35"/>
      <c r="O11" s="35"/>
      <c r="P11" s="35"/>
      <c r="Q11" s="35"/>
      <c r="R11" s="35"/>
      <c r="S11" s="11"/>
    </row>
    <row r="12" spans="1:27" s="3" customFormat="1" ht="23.25" customHeight="1" x14ac:dyDescent="0.35">
      <c r="A12" s="35"/>
      <c r="B12" s="50" t="s">
        <v>188</v>
      </c>
      <c r="C12" s="52"/>
      <c r="D12" s="49"/>
      <c r="E12" s="49"/>
      <c r="F12" s="13"/>
      <c r="G12" s="49"/>
      <c r="H12" s="35"/>
      <c r="I12" s="35"/>
      <c r="J12" s="35"/>
      <c r="K12" s="35"/>
      <c r="L12" s="35"/>
      <c r="M12" s="35"/>
      <c r="N12" s="35"/>
      <c r="O12" s="35"/>
      <c r="P12" s="35"/>
      <c r="Q12" s="35"/>
      <c r="R12" s="35"/>
      <c r="S12" s="11"/>
    </row>
    <row r="13" spans="1:27" s="3" customFormat="1" ht="23.25" customHeight="1" x14ac:dyDescent="0.35">
      <c r="A13" s="35"/>
      <c r="B13" s="50" t="s">
        <v>189</v>
      </c>
      <c r="C13" s="53"/>
      <c r="D13" s="49"/>
      <c r="E13" s="49"/>
      <c r="F13" s="13"/>
      <c r="G13" s="49"/>
      <c r="H13" s="35"/>
      <c r="I13" s="35"/>
      <c r="J13" s="35"/>
      <c r="K13" s="35"/>
      <c r="L13" s="35"/>
      <c r="M13" s="35"/>
      <c r="N13" s="35"/>
      <c r="O13" s="35"/>
      <c r="P13" s="35"/>
      <c r="Q13" s="35"/>
      <c r="R13" s="35"/>
      <c r="S13" s="11"/>
    </row>
    <row r="14" spans="1:27" s="3" customFormat="1" ht="2.15" customHeight="1" x14ac:dyDescent="0.35">
      <c r="A14" s="35"/>
      <c r="B14" s="48"/>
      <c r="C14" s="54"/>
      <c r="D14" s="49"/>
      <c r="E14" s="49"/>
      <c r="F14" s="13"/>
      <c r="G14" s="49"/>
      <c r="H14" s="35"/>
      <c r="I14" s="35"/>
      <c r="J14" s="35"/>
      <c r="K14" s="35"/>
      <c r="L14" s="35"/>
      <c r="M14" s="35"/>
      <c r="N14" s="35"/>
      <c r="O14" s="35"/>
      <c r="P14" s="35"/>
      <c r="Q14" s="35"/>
      <c r="R14" s="35"/>
      <c r="S14" s="11"/>
    </row>
    <row r="15" spans="1:27" s="3" customFormat="1" ht="14.25" customHeight="1" x14ac:dyDescent="0.35">
      <c r="A15" s="35"/>
      <c r="B15" s="48"/>
      <c r="C15" s="48"/>
      <c r="D15" s="49"/>
      <c r="E15" s="49"/>
      <c r="F15" s="13"/>
      <c r="G15" s="49"/>
      <c r="H15" s="35"/>
      <c r="I15" s="35"/>
      <c r="J15" s="35"/>
      <c r="K15" s="35"/>
      <c r="L15" s="35"/>
      <c r="M15" s="35"/>
      <c r="N15" s="35"/>
      <c r="O15" s="35"/>
      <c r="P15" s="35"/>
      <c r="Q15" s="35"/>
      <c r="R15" s="35"/>
      <c r="S15" s="11"/>
    </row>
    <row r="16" spans="1:27" s="3" customFormat="1" ht="36" customHeight="1" x14ac:dyDescent="0.35">
      <c r="A16" s="35"/>
      <c r="B16" s="165" t="s">
        <v>190</v>
      </c>
      <c r="C16" s="166"/>
      <c r="D16" s="166"/>
      <c r="E16" s="166"/>
      <c r="F16" s="166"/>
      <c r="G16" s="166"/>
      <c r="H16" s="166"/>
      <c r="I16" s="166"/>
      <c r="J16" s="166"/>
      <c r="K16" s="166"/>
      <c r="L16" s="166"/>
      <c r="M16" s="166"/>
      <c r="N16" s="166"/>
      <c r="O16" s="167"/>
      <c r="P16" s="35"/>
      <c r="Q16" s="35"/>
      <c r="R16" s="35"/>
      <c r="S16" s="11"/>
    </row>
    <row r="17" spans="1:44" s="3" customFormat="1" ht="12.75" customHeight="1" x14ac:dyDescent="0.35">
      <c r="A17" s="35"/>
      <c r="B17" s="55"/>
      <c r="C17" s="56" t="s">
        <v>191</v>
      </c>
      <c r="D17" s="49"/>
      <c r="E17" s="49"/>
      <c r="F17" s="13"/>
      <c r="G17" s="49"/>
      <c r="H17" s="35"/>
      <c r="I17" s="35"/>
      <c r="J17" s="35"/>
      <c r="K17" s="35"/>
      <c r="L17" s="35"/>
      <c r="M17" s="35"/>
      <c r="N17" s="35"/>
      <c r="O17" s="57"/>
      <c r="P17" s="35"/>
      <c r="Q17" s="35"/>
      <c r="R17" s="35"/>
      <c r="S17" s="11"/>
    </row>
    <row r="18" spans="1:44" s="3" customFormat="1" ht="18" customHeight="1" x14ac:dyDescent="0.35">
      <c r="A18" s="35"/>
      <c r="B18" s="168" t="s">
        <v>192</v>
      </c>
      <c r="C18" s="58" t="s">
        <v>193</v>
      </c>
      <c r="D18" s="58">
        <f>SUM(Prevention!D7:D11)</f>
        <v>5</v>
      </c>
      <c r="E18" s="58">
        <v>10</v>
      </c>
      <c r="F18" s="15">
        <f>D18/E18</f>
        <v>0.5</v>
      </c>
      <c r="G18" s="49" t="str">
        <f t="shared" ref="G18:G34" si="0">IF(F18&lt;=0.49,"Red",IF(AND(F18&gt;=0.5,F18&lt;=0.99),"Amber",IF(F18=1,"Green")))</f>
        <v>Amber</v>
      </c>
      <c r="H18" s="35"/>
      <c r="I18" s="35"/>
      <c r="J18" s="35"/>
      <c r="K18" s="35"/>
      <c r="L18" s="35"/>
      <c r="M18" s="35"/>
      <c r="N18" s="35"/>
      <c r="O18" s="57"/>
      <c r="P18" s="35"/>
      <c r="Q18" s="35"/>
      <c r="R18" s="35"/>
      <c r="S18" s="11"/>
      <c r="AP18" s="4" t="s">
        <v>194</v>
      </c>
      <c r="AQ18" s="3">
        <f>COUNTIF($G$18:$G$34,"GREEN")</f>
        <v>3</v>
      </c>
      <c r="AR18" s="6">
        <f>AQ18/$AQ$21</f>
        <v>0.17647058823529413</v>
      </c>
    </row>
    <row r="19" spans="1:44" s="3" customFormat="1" ht="18" customHeight="1" x14ac:dyDescent="0.35">
      <c r="A19" s="35"/>
      <c r="B19" s="169"/>
      <c r="C19" s="49" t="s">
        <v>195</v>
      </c>
      <c r="D19" s="49">
        <f>SUM(Prevention!D12:D16)</f>
        <v>6</v>
      </c>
      <c r="E19" s="49">
        <v>10</v>
      </c>
      <c r="F19" s="16">
        <f t="shared" ref="F19:F34" si="1">D19/E19</f>
        <v>0.6</v>
      </c>
      <c r="G19" s="49" t="str">
        <f t="shared" si="0"/>
        <v>Amber</v>
      </c>
      <c r="H19" s="35"/>
      <c r="I19" s="35"/>
      <c r="J19" s="35"/>
      <c r="K19" s="35"/>
      <c r="L19" s="35"/>
      <c r="M19" s="35"/>
      <c r="N19" s="35"/>
      <c r="O19" s="57"/>
      <c r="P19" s="35"/>
      <c r="Q19" s="35"/>
      <c r="R19" s="35"/>
      <c r="S19" s="11"/>
      <c r="AP19" s="4" t="s">
        <v>196</v>
      </c>
      <c r="AQ19" s="3">
        <f>COUNTIF($G$18:$G$34,"AMBER")</f>
        <v>12</v>
      </c>
      <c r="AR19" s="6">
        <f>AQ19/$AQ$21</f>
        <v>0.70588235294117652</v>
      </c>
    </row>
    <row r="20" spans="1:44" s="3" customFormat="1" ht="18" customHeight="1" x14ac:dyDescent="0.35">
      <c r="A20" s="35"/>
      <c r="B20" s="169"/>
      <c r="C20" s="49" t="s">
        <v>197</v>
      </c>
      <c r="D20" s="49">
        <f>SUM(Prevention!D17:D23)</f>
        <v>10</v>
      </c>
      <c r="E20" s="49">
        <v>14</v>
      </c>
      <c r="F20" s="16">
        <f t="shared" si="1"/>
        <v>0.7142857142857143</v>
      </c>
      <c r="G20" s="49" t="str">
        <f t="shared" si="0"/>
        <v>Amber</v>
      </c>
      <c r="H20" s="35"/>
      <c r="I20" s="35"/>
      <c r="J20" s="35"/>
      <c r="K20" s="35"/>
      <c r="L20" s="35"/>
      <c r="M20" s="35"/>
      <c r="N20" s="35"/>
      <c r="O20" s="57"/>
      <c r="P20" s="35"/>
      <c r="Q20" s="35"/>
      <c r="R20" s="35"/>
      <c r="S20" s="11"/>
      <c r="AP20" s="4" t="s">
        <v>198</v>
      </c>
      <c r="AQ20" s="3">
        <f>COUNTIF($G$18:$G$34,"RED")</f>
        <v>2</v>
      </c>
      <c r="AR20" s="6">
        <f>AQ20/$AQ$21</f>
        <v>0.11764705882352941</v>
      </c>
    </row>
    <row r="21" spans="1:44" s="3" customFormat="1" ht="18" customHeight="1" x14ac:dyDescent="0.35">
      <c r="A21" s="35"/>
      <c r="B21" s="169"/>
      <c r="C21" s="49" t="s">
        <v>199</v>
      </c>
      <c r="D21" s="49">
        <f>SUM(Prevention!D24:D33)</f>
        <v>18</v>
      </c>
      <c r="E21" s="49">
        <v>20</v>
      </c>
      <c r="F21" s="16">
        <f t="shared" si="1"/>
        <v>0.9</v>
      </c>
      <c r="G21" s="49" t="str">
        <f t="shared" si="0"/>
        <v>Amber</v>
      </c>
      <c r="H21" s="35"/>
      <c r="I21" s="35"/>
      <c r="J21" s="35"/>
      <c r="K21" s="35"/>
      <c r="L21" s="35"/>
      <c r="M21" s="35"/>
      <c r="N21" s="35"/>
      <c r="O21" s="57"/>
      <c r="P21" s="35"/>
      <c r="Q21" s="35"/>
      <c r="R21" s="35"/>
      <c r="S21" s="11"/>
      <c r="AP21" s="4"/>
      <c r="AQ21" s="5">
        <f>SUM(AQ18:AQ20)</f>
        <v>17</v>
      </c>
      <c r="AR21" s="7">
        <f>AQ21/$AQ$21</f>
        <v>1</v>
      </c>
    </row>
    <row r="22" spans="1:44" s="3" customFormat="1" ht="18" customHeight="1" x14ac:dyDescent="0.35">
      <c r="A22" s="35"/>
      <c r="B22" s="169"/>
      <c r="C22" s="49" t="s">
        <v>82</v>
      </c>
      <c r="D22" s="49">
        <f>SUM(Prevention!D34:D39)</f>
        <v>7</v>
      </c>
      <c r="E22" s="49">
        <v>12</v>
      </c>
      <c r="F22" s="16">
        <f t="shared" si="1"/>
        <v>0.58333333333333337</v>
      </c>
      <c r="G22" s="49" t="str">
        <f t="shared" si="0"/>
        <v>Amber</v>
      </c>
      <c r="H22" s="35"/>
      <c r="I22" s="35"/>
      <c r="J22" s="35"/>
      <c r="K22" s="35"/>
      <c r="L22" s="35"/>
      <c r="M22" s="35"/>
      <c r="N22" s="35"/>
      <c r="O22" s="57"/>
      <c r="P22" s="35"/>
      <c r="Q22" s="35"/>
      <c r="R22" s="35"/>
      <c r="S22" s="11"/>
    </row>
    <row r="23" spans="1:44" s="3" customFormat="1" ht="18" customHeight="1" x14ac:dyDescent="0.35">
      <c r="A23" s="35"/>
      <c r="B23" s="169"/>
      <c r="C23" s="49" t="s">
        <v>200</v>
      </c>
      <c r="D23" s="49">
        <f>SUM(Prevention!D40:D49)</f>
        <v>19</v>
      </c>
      <c r="E23" s="49">
        <v>20</v>
      </c>
      <c r="F23" s="16">
        <f t="shared" si="1"/>
        <v>0.95</v>
      </c>
      <c r="G23" s="49" t="str">
        <f t="shared" si="0"/>
        <v>Amber</v>
      </c>
      <c r="H23" s="35"/>
      <c r="I23" s="35"/>
      <c r="J23" s="35"/>
      <c r="K23" s="35"/>
      <c r="L23" s="35"/>
      <c r="M23" s="35"/>
      <c r="N23" s="35"/>
      <c r="O23" s="57"/>
      <c r="P23" s="35"/>
      <c r="Q23" s="35"/>
      <c r="R23" s="35"/>
      <c r="S23" s="11"/>
    </row>
    <row r="24" spans="1:44" s="3" customFormat="1" ht="18" customHeight="1" x14ac:dyDescent="0.35">
      <c r="A24" s="35"/>
      <c r="B24" s="169"/>
      <c r="C24" s="49" t="s">
        <v>201</v>
      </c>
      <c r="D24" s="49">
        <f>SUM(Prevention!D50:D60)</f>
        <v>15</v>
      </c>
      <c r="E24" s="49">
        <v>22</v>
      </c>
      <c r="F24" s="16">
        <f t="shared" si="1"/>
        <v>0.68181818181818177</v>
      </c>
      <c r="G24" s="49" t="str">
        <f t="shared" si="0"/>
        <v>Amber</v>
      </c>
      <c r="H24" s="35"/>
      <c r="I24" s="35"/>
      <c r="J24" s="35"/>
      <c r="K24" s="35"/>
      <c r="L24" s="35"/>
      <c r="M24" s="35"/>
      <c r="N24" s="35"/>
      <c r="O24" s="57"/>
      <c r="P24" s="35"/>
      <c r="Q24" s="35"/>
      <c r="R24" s="35"/>
      <c r="S24" s="11"/>
    </row>
    <row r="25" spans="1:44" s="3" customFormat="1" ht="18" customHeight="1" x14ac:dyDescent="0.35">
      <c r="A25" s="35"/>
      <c r="B25" s="169"/>
      <c r="C25" s="49" t="s">
        <v>120</v>
      </c>
      <c r="D25" s="49">
        <f>SUM(Prevention!D61:D65)</f>
        <v>8</v>
      </c>
      <c r="E25" s="49">
        <v>10</v>
      </c>
      <c r="F25" s="16">
        <f t="shared" si="1"/>
        <v>0.8</v>
      </c>
      <c r="G25" s="49" t="str">
        <f t="shared" si="0"/>
        <v>Amber</v>
      </c>
      <c r="H25" s="35"/>
      <c r="I25" s="35"/>
      <c r="J25" s="35"/>
      <c r="K25" s="35"/>
      <c r="L25" s="35"/>
      <c r="M25" s="35"/>
      <c r="N25" s="35"/>
      <c r="O25" s="57"/>
      <c r="P25" s="35"/>
      <c r="Q25" s="35"/>
      <c r="R25" s="35"/>
      <c r="S25" s="11"/>
    </row>
    <row r="26" spans="1:44" s="3" customFormat="1" ht="18" customHeight="1" x14ac:dyDescent="0.35">
      <c r="A26" s="35"/>
      <c r="B26" s="169"/>
      <c r="C26" s="49" t="s">
        <v>202</v>
      </c>
      <c r="D26" s="49">
        <f>SUM(Prevention!$D$66:$D$68)</f>
        <v>6</v>
      </c>
      <c r="E26" s="49">
        <v>6</v>
      </c>
      <c r="F26" s="16">
        <f t="shared" si="1"/>
        <v>1</v>
      </c>
      <c r="G26" s="49" t="str">
        <f t="shared" si="0"/>
        <v>Green</v>
      </c>
      <c r="H26" s="35"/>
      <c r="I26" s="35"/>
      <c r="J26" s="35"/>
      <c r="K26" s="35"/>
      <c r="L26" s="35"/>
      <c r="M26" s="35"/>
      <c r="N26" s="35"/>
      <c r="O26" s="57"/>
      <c r="P26" s="35"/>
      <c r="Q26" s="35"/>
      <c r="R26" s="35"/>
      <c r="S26" s="11"/>
    </row>
    <row r="27" spans="1:44" s="3" customFormat="1" ht="18" customHeight="1" x14ac:dyDescent="0.35">
      <c r="A27" s="35"/>
      <c r="B27" s="169"/>
      <c r="C27" s="49" t="s">
        <v>203</v>
      </c>
      <c r="D27" s="49">
        <f>SUM(Prevention!D69:D73)</f>
        <v>4</v>
      </c>
      <c r="E27" s="49">
        <v>10</v>
      </c>
      <c r="F27" s="16">
        <f t="shared" si="1"/>
        <v>0.4</v>
      </c>
      <c r="G27" s="49" t="str">
        <f t="shared" si="0"/>
        <v>Red</v>
      </c>
      <c r="H27" s="35"/>
      <c r="I27" s="35"/>
      <c r="J27" s="35"/>
      <c r="K27" s="35"/>
      <c r="L27" s="35"/>
      <c r="M27" s="35"/>
      <c r="N27" s="35"/>
      <c r="O27" s="57"/>
      <c r="P27" s="35"/>
      <c r="Q27" s="35"/>
      <c r="R27" s="35"/>
      <c r="S27" s="11"/>
    </row>
    <row r="28" spans="1:44" s="3" customFormat="1" ht="18" customHeight="1" x14ac:dyDescent="0.35">
      <c r="A28" s="35"/>
      <c r="B28" s="66"/>
      <c r="C28" s="59" t="s">
        <v>204</v>
      </c>
      <c r="D28" s="59">
        <f>SUM(Prevention!D74)</f>
        <v>2</v>
      </c>
      <c r="E28" s="59">
        <v>2</v>
      </c>
      <c r="F28" s="16">
        <f t="shared" si="1"/>
        <v>1</v>
      </c>
      <c r="G28" s="49" t="str">
        <f t="shared" si="0"/>
        <v>Green</v>
      </c>
      <c r="H28" s="35"/>
      <c r="I28" s="35"/>
      <c r="J28" s="35"/>
      <c r="K28" s="35"/>
      <c r="L28" s="35"/>
      <c r="M28" s="35"/>
      <c r="N28" s="35"/>
      <c r="O28" s="57"/>
      <c r="P28" s="35"/>
      <c r="Q28" s="35"/>
      <c r="R28" s="35"/>
      <c r="S28" s="11"/>
    </row>
    <row r="29" spans="1:44" s="3" customFormat="1" ht="18" customHeight="1" x14ac:dyDescent="0.35">
      <c r="A29" s="35"/>
      <c r="B29" s="170" t="s">
        <v>205</v>
      </c>
      <c r="C29" s="58" t="s">
        <v>206</v>
      </c>
      <c r="D29" s="58">
        <f>SUM('Detection and response'!D7:D16)</f>
        <v>12</v>
      </c>
      <c r="E29" s="58">
        <v>20</v>
      </c>
      <c r="F29" s="15">
        <f t="shared" si="1"/>
        <v>0.6</v>
      </c>
      <c r="G29" s="49" t="str">
        <f t="shared" si="0"/>
        <v>Amber</v>
      </c>
      <c r="H29" s="35"/>
      <c r="I29" s="35"/>
      <c r="J29" s="35"/>
      <c r="K29" s="35"/>
      <c r="L29" s="35"/>
      <c r="M29" s="35"/>
      <c r="N29" s="35"/>
      <c r="O29" s="57"/>
      <c r="P29" s="35"/>
      <c r="Q29" s="35"/>
      <c r="R29" s="35"/>
      <c r="S29" s="11"/>
    </row>
    <row r="30" spans="1:44" s="3" customFormat="1" ht="18" customHeight="1" x14ac:dyDescent="0.35">
      <c r="A30" s="35"/>
      <c r="B30" s="171"/>
      <c r="C30" s="59" t="s">
        <v>207</v>
      </c>
      <c r="D30" s="59">
        <f>SUM('Detection and response'!D17:D23)</f>
        <v>11</v>
      </c>
      <c r="E30" s="59">
        <v>14</v>
      </c>
      <c r="F30" s="17">
        <f t="shared" si="1"/>
        <v>0.7857142857142857</v>
      </c>
      <c r="G30" s="49" t="str">
        <f t="shared" si="0"/>
        <v>Amber</v>
      </c>
      <c r="H30" s="35"/>
      <c r="I30" s="35"/>
      <c r="J30" s="35"/>
      <c r="K30" s="35"/>
      <c r="L30" s="35"/>
      <c r="M30" s="35"/>
      <c r="N30" s="35"/>
      <c r="O30" s="57"/>
      <c r="P30" s="35"/>
      <c r="Q30" s="35"/>
      <c r="R30" s="35"/>
      <c r="S30" s="11"/>
    </row>
    <row r="31" spans="1:44" s="3" customFormat="1" ht="18" customHeight="1" x14ac:dyDescent="0.35">
      <c r="A31" s="35"/>
      <c r="B31" s="170" t="s">
        <v>208</v>
      </c>
      <c r="C31" s="49" t="s">
        <v>209</v>
      </c>
      <c r="D31" s="49">
        <f>SUM('Detection and response'!D25:D26)</f>
        <v>0</v>
      </c>
      <c r="E31" s="49">
        <v>4</v>
      </c>
      <c r="F31" s="15">
        <f t="shared" si="1"/>
        <v>0</v>
      </c>
      <c r="G31" s="49" t="str">
        <f t="shared" si="0"/>
        <v>Red</v>
      </c>
      <c r="H31" s="35"/>
      <c r="I31" s="35"/>
      <c r="J31" s="35"/>
      <c r="K31" s="35"/>
      <c r="L31" s="35"/>
      <c r="M31" s="35"/>
      <c r="N31" s="35"/>
      <c r="O31" s="57"/>
      <c r="P31" s="35"/>
      <c r="Q31" s="35"/>
      <c r="R31" s="44"/>
      <c r="S31" s="1"/>
      <c r="T31"/>
    </row>
    <row r="32" spans="1:44" s="3" customFormat="1" ht="18" customHeight="1" x14ac:dyDescent="0.35">
      <c r="A32" s="35"/>
      <c r="B32" s="163"/>
      <c r="C32" s="49" t="s">
        <v>210</v>
      </c>
      <c r="D32" s="49">
        <f>SUM('Detection and response'!D27:D36)</f>
        <v>13</v>
      </c>
      <c r="E32" s="49">
        <v>20</v>
      </c>
      <c r="F32" s="16">
        <f t="shared" si="1"/>
        <v>0.65</v>
      </c>
      <c r="G32" s="49" t="str">
        <f t="shared" si="0"/>
        <v>Amber</v>
      </c>
      <c r="H32" s="35"/>
      <c r="I32" s="35"/>
      <c r="J32" s="35"/>
      <c r="K32" s="35"/>
      <c r="L32" s="35"/>
      <c r="M32" s="35"/>
      <c r="N32" s="35"/>
      <c r="O32" s="57"/>
      <c r="P32" s="35"/>
      <c r="Q32" s="35"/>
      <c r="R32" s="44"/>
      <c r="S32" s="1"/>
      <c r="T32"/>
    </row>
    <row r="33" spans="1:20" s="3" customFormat="1" ht="18" customHeight="1" x14ac:dyDescent="0.35">
      <c r="A33" s="35"/>
      <c r="B33" s="163"/>
      <c r="C33" s="49" t="s">
        <v>211</v>
      </c>
      <c r="D33" s="49">
        <f>SUM('Detection and response'!D37:D38)</f>
        <v>2</v>
      </c>
      <c r="E33" s="49">
        <v>4</v>
      </c>
      <c r="F33" s="16">
        <f t="shared" si="1"/>
        <v>0.5</v>
      </c>
      <c r="G33" s="49" t="str">
        <f t="shared" si="0"/>
        <v>Amber</v>
      </c>
      <c r="H33" s="35"/>
      <c r="I33" s="35"/>
      <c r="J33" s="35"/>
      <c r="K33" s="35"/>
      <c r="L33" s="35"/>
      <c r="M33" s="35"/>
      <c r="N33" s="35"/>
      <c r="O33" s="57"/>
      <c r="P33" s="35"/>
      <c r="Q33" s="35"/>
      <c r="R33" s="44"/>
      <c r="S33" s="1"/>
      <c r="T33"/>
    </row>
    <row r="34" spans="1:20" s="3" customFormat="1" ht="18" customHeight="1" x14ac:dyDescent="0.35">
      <c r="A34" s="35"/>
      <c r="B34" s="163"/>
      <c r="C34" s="59" t="s">
        <v>212</v>
      </c>
      <c r="D34" s="59">
        <f>SUM('Detection and response'!D39)</f>
        <v>2</v>
      </c>
      <c r="E34" s="65">
        <v>2</v>
      </c>
      <c r="F34" s="109">
        <f t="shared" si="1"/>
        <v>1</v>
      </c>
      <c r="G34" s="49" t="str">
        <f t="shared" si="0"/>
        <v>Green</v>
      </c>
      <c r="H34" s="35"/>
      <c r="I34" s="35"/>
      <c r="J34" s="35"/>
      <c r="K34" s="35"/>
      <c r="L34" s="35"/>
      <c r="M34" s="35"/>
      <c r="N34" s="35"/>
      <c r="O34" s="57"/>
      <c r="P34" s="35"/>
      <c r="Q34" s="35"/>
      <c r="R34" s="44"/>
      <c r="S34" s="1"/>
      <c r="T34"/>
    </row>
    <row r="35" spans="1:20" s="3" customFormat="1" x14ac:dyDescent="0.35">
      <c r="A35" s="35"/>
      <c r="B35" s="60"/>
      <c r="C35" s="61"/>
      <c r="D35" s="59"/>
      <c r="E35" s="59"/>
      <c r="F35" s="14"/>
      <c r="G35" s="59"/>
      <c r="H35" s="62"/>
      <c r="I35" s="62"/>
      <c r="J35" s="62"/>
      <c r="K35" s="62"/>
      <c r="L35" s="62"/>
      <c r="M35" s="62"/>
      <c r="N35" s="62"/>
      <c r="O35" s="63"/>
      <c r="P35" s="35"/>
      <c r="Q35" s="35"/>
      <c r="R35" s="44"/>
      <c r="S35" s="1"/>
      <c r="T35"/>
    </row>
    <row r="36" spans="1:20" x14ac:dyDescent="0.35">
      <c r="A36" s="35"/>
      <c r="B36" s="48"/>
      <c r="C36" s="48"/>
      <c r="D36" s="49"/>
      <c r="E36" s="49"/>
      <c r="G36" s="49"/>
      <c r="H36" s="35"/>
      <c r="I36" s="35"/>
      <c r="J36" s="35"/>
      <c r="K36" s="35"/>
      <c r="L36" s="35"/>
      <c r="M36" s="35"/>
      <c r="N36" s="35"/>
      <c r="O36" s="35"/>
      <c r="P36" s="35"/>
      <c r="Q36" s="35"/>
      <c r="R36" s="44"/>
      <c r="S36" s="1"/>
      <c r="T36" s="1"/>
    </row>
    <row r="37" spans="1:20" x14ac:dyDescent="0.35">
      <c r="A37" s="35"/>
      <c r="B37" s="64" t="s">
        <v>213</v>
      </c>
      <c r="C37" s="48"/>
      <c r="D37" s="49"/>
      <c r="E37" s="49"/>
      <c r="G37" s="49"/>
      <c r="H37" s="35"/>
      <c r="I37" s="35"/>
      <c r="J37" s="35"/>
      <c r="K37" s="35"/>
      <c r="L37" s="35"/>
      <c r="M37" s="35"/>
      <c r="N37" s="35"/>
      <c r="O37" s="35"/>
      <c r="P37" s="35"/>
      <c r="Q37" s="35"/>
      <c r="R37" s="44"/>
      <c r="S37" s="1"/>
      <c r="T37" s="1"/>
    </row>
    <row r="38" spans="1:20" x14ac:dyDescent="0.35">
      <c r="A38" s="35"/>
      <c r="B38" s="70">
        <v>1</v>
      </c>
      <c r="C38" s="48" t="s">
        <v>214</v>
      </c>
      <c r="D38" s="49"/>
      <c r="E38" s="49"/>
      <c r="G38" s="49"/>
      <c r="H38" s="35"/>
      <c r="I38" s="35"/>
      <c r="J38" s="35"/>
      <c r="K38" s="35"/>
      <c r="L38" s="35"/>
      <c r="M38" s="35"/>
      <c r="N38" s="35"/>
      <c r="O38" s="35"/>
      <c r="P38" s="35"/>
      <c r="Q38" s="35"/>
      <c r="R38" s="44"/>
      <c r="S38" s="1"/>
      <c r="T38" s="1"/>
    </row>
    <row r="39" spans="1:20" x14ac:dyDescent="0.35">
      <c r="A39" s="35"/>
      <c r="B39" s="70">
        <v>0.5</v>
      </c>
      <c r="C39" s="48" t="s">
        <v>215</v>
      </c>
      <c r="D39" s="49"/>
      <c r="E39" s="49"/>
      <c r="G39" s="49"/>
      <c r="H39" s="35"/>
      <c r="I39" s="35"/>
      <c r="J39" s="35"/>
      <c r="K39" s="35"/>
      <c r="L39" s="35"/>
      <c r="M39" s="35"/>
      <c r="N39" s="35"/>
      <c r="O39" s="35"/>
      <c r="P39" s="35"/>
      <c r="Q39" s="35"/>
      <c r="R39" s="44"/>
      <c r="S39" s="1"/>
      <c r="T39" s="1"/>
    </row>
    <row r="40" spans="1:20" x14ac:dyDescent="0.35">
      <c r="A40" s="35"/>
      <c r="B40" s="70">
        <v>0.2</v>
      </c>
      <c r="C40" s="48" t="s">
        <v>216</v>
      </c>
      <c r="D40" s="44"/>
      <c r="E40" s="49"/>
      <c r="G40" s="49"/>
      <c r="H40" s="35"/>
      <c r="I40" s="35"/>
      <c r="J40" s="35"/>
      <c r="K40" s="35"/>
      <c r="L40" s="35"/>
      <c r="M40" s="35"/>
      <c r="N40" s="35"/>
      <c r="O40" s="35"/>
      <c r="P40" s="35"/>
      <c r="Q40" s="35"/>
      <c r="R40" s="44"/>
      <c r="S40" s="1"/>
      <c r="T40" s="1"/>
    </row>
    <row r="41" spans="1:20" ht="15.75" customHeight="1" x14ac:dyDescent="0.35">
      <c r="A41" s="35"/>
      <c r="B41" s="44"/>
      <c r="C41" s="44"/>
      <c r="D41" s="49"/>
      <c r="E41" s="49"/>
      <c r="G41" s="49"/>
      <c r="H41" s="35"/>
      <c r="I41" s="35"/>
      <c r="J41" s="35"/>
      <c r="K41" s="35"/>
      <c r="L41" s="35"/>
      <c r="M41" s="35"/>
      <c r="N41" s="35"/>
      <c r="O41" s="35"/>
      <c r="P41" s="35"/>
      <c r="Q41" s="35"/>
      <c r="R41" s="44"/>
      <c r="S41" s="1"/>
      <c r="T41" s="1"/>
    </row>
    <row r="42" spans="1:20" ht="15.75" customHeight="1" x14ac:dyDescent="0.35">
      <c r="A42" s="35"/>
      <c r="B42" s="44"/>
      <c r="C42" s="44"/>
      <c r="D42" s="49"/>
      <c r="E42" s="49"/>
      <c r="G42" s="49"/>
      <c r="H42" s="35"/>
      <c r="I42" s="35"/>
      <c r="J42" s="35"/>
      <c r="K42" s="35"/>
      <c r="L42" s="35"/>
      <c r="M42" s="35"/>
      <c r="N42" s="35"/>
      <c r="O42" s="35"/>
      <c r="P42" s="35"/>
      <c r="Q42" s="35"/>
      <c r="R42" s="44"/>
      <c r="S42" s="1"/>
      <c r="T42" s="1"/>
    </row>
    <row r="43" spans="1:20" ht="15.75" customHeight="1" x14ac:dyDescent="0.35">
      <c r="A43" s="35"/>
      <c r="B43" s="44"/>
      <c r="C43" s="44"/>
      <c r="D43" s="49"/>
      <c r="E43" s="49"/>
      <c r="G43" s="49"/>
      <c r="H43" s="35"/>
      <c r="I43" s="35"/>
      <c r="J43" s="35"/>
      <c r="K43" s="35"/>
      <c r="L43" s="35"/>
      <c r="M43" s="35"/>
      <c r="N43" s="35"/>
      <c r="O43" s="35"/>
      <c r="P43" s="35"/>
      <c r="Q43" s="35"/>
      <c r="R43" s="44"/>
      <c r="S43" s="1"/>
      <c r="T43" s="1"/>
    </row>
    <row r="44" spans="1:20" ht="15.75" customHeight="1" x14ac:dyDescent="0.35">
      <c r="A44" s="35"/>
      <c r="B44" s="44"/>
      <c r="C44" s="44"/>
      <c r="D44" s="49"/>
      <c r="E44" s="49"/>
      <c r="G44" s="49"/>
      <c r="H44" s="35"/>
      <c r="I44" s="35"/>
      <c r="J44" s="35"/>
      <c r="K44" s="35"/>
      <c r="L44" s="35"/>
      <c r="M44" s="35"/>
      <c r="N44" s="35"/>
      <c r="O44" s="35"/>
      <c r="P44" s="35"/>
      <c r="Q44" s="35"/>
      <c r="R44" s="44"/>
      <c r="S44" s="1"/>
      <c r="T44" s="1"/>
    </row>
    <row r="45" spans="1:20" ht="15.75" customHeight="1" x14ac:dyDescent="0.35">
      <c r="A45" s="35"/>
      <c r="B45" s="44"/>
      <c r="C45" s="44"/>
      <c r="D45" s="49"/>
      <c r="E45" s="49"/>
      <c r="G45" s="49"/>
      <c r="H45" s="35"/>
      <c r="I45" s="35"/>
      <c r="J45" s="35"/>
      <c r="K45" s="35"/>
      <c r="L45" s="35"/>
      <c r="M45" s="35"/>
      <c r="N45" s="35"/>
      <c r="O45" s="35"/>
      <c r="P45" s="35"/>
      <c r="Q45" s="35"/>
      <c r="R45" s="44"/>
      <c r="S45" s="1"/>
      <c r="T45" s="1"/>
    </row>
    <row r="46" spans="1:20" ht="15.75" customHeight="1" x14ac:dyDescent="0.35">
      <c r="A46" s="35"/>
      <c r="B46" s="44"/>
      <c r="C46" s="44"/>
      <c r="D46" s="49"/>
      <c r="E46" s="49"/>
      <c r="G46" s="49"/>
      <c r="H46" s="35"/>
      <c r="I46" s="35"/>
      <c r="J46" s="35"/>
      <c r="K46" s="35"/>
      <c r="L46" s="35"/>
      <c r="M46" s="35"/>
      <c r="N46" s="35"/>
      <c r="O46" s="35"/>
      <c r="P46" s="35"/>
      <c r="Q46" s="35"/>
      <c r="R46" s="44"/>
      <c r="S46" s="1"/>
      <c r="T46" s="1"/>
    </row>
    <row r="47" spans="1:20" ht="15.75" customHeight="1" x14ac:dyDescent="0.35">
      <c r="A47" s="35"/>
      <c r="B47" s="44"/>
      <c r="C47" s="44"/>
      <c r="D47" s="49"/>
      <c r="E47" s="49"/>
      <c r="G47" s="49"/>
      <c r="H47" s="35"/>
      <c r="I47" s="35"/>
      <c r="J47" s="35"/>
      <c r="K47" s="35"/>
      <c r="L47" s="35"/>
      <c r="M47" s="35"/>
      <c r="N47" s="35"/>
      <c r="O47" s="35"/>
      <c r="P47" s="35"/>
      <c r="Q47" s="35"/>
      <c r="R47" s="44"/>
      <c r="S47" s="1"/>
      <c r="T47" s="1"/>
    </row>
    <row r="48" spans="1:20" ht="15.75" customHeight="1" x14ac:dyDescent="0.35">
      <c r="A48" s="35"/>
      <c r="B48" s="44"/>
      <c r="C48" s="44"/>
      <c r="D48" s="49"/>
      <c r="E48" s="49"/>
      <c r="G48" s="49"/>
      <c r="H48" s="35"/>
      <c r="I48" s="35"/>
      <c r="J48" s="35"/>
      <c r="K48" s="35"/>
      <c r="L48" s="35"/>
      <c r="M48" s="35"/>
      <c r="N48" s="35"/>
      <c r="O48" s="35"/>
      <c r="P48" s="35"/>
      <c r="Q48" s="35"/>
      <c r="R48" s="44"/>
      <c r="S48" s="1"/>
      <c r="T48" s="1"/>
    </row>
    <row r="49" spans="1:20" x14ac:dyDescent="0.35">
      <c r="A49" s="35"/>
      <c r="B49" s="44"/>
      <c r="C49" s="44"/>
      <c r="D49" s="49"/>
      <c r="E49" s="49"/>
      <c r="G49" s="49"/>
      <c r="H49" s="35"/>
      <c r="I49" s="35"/>
      <c r="J49" s="35"/>
      <c r="K49" s="35"/>
      <c r="L49" s="35"/>
      <c r="M49" s="35"/>
      <c r="N49" s="35"/>
      <c r="O49" s="35"/>
      <c r="P49" s="35"/>
      <c r="Q49" s="35"/>
      <c r="R49" s="44"/>
      <c r="S49" s="1"/>
      <c r="T49" s="1"/>
    </row>
    <row r="50" spans="1:20" ht="15.75" customHeight="1" x14ac:dyDescent="0.35">
      <c r="B50" s="1"/>
      <c r="C50" s="1"/>
      <c r="R50" s="1"/>
      <c r="S50" s="1"/>
      <c r="T50" s="1"/>
    </row>
    <row r="51" spans="1:20" ht="15.75" customHeight="1" x14ac:dyDescent="0.35">
      <c r="B51" s="1"/>
      <c r="C51" s="1"/>
      <c r="R51" s="1"/>
      <c r="S51" s="1"/>
      <c r="T51" s="1"/>
    </row>
    <row r="52" spans="1:20" ht="15.75" customHeight="1" x14ac:dyDescent="0.35">
      <c r="B52" s="1"/>
      <c r="C52" s="1"/>
      <c r="R52" s="1"/>
      <c r="S52" s="1"/>
      <c r="T52" s="1"/>
    </row>
    <row r="53" spans="1:20" x14ac:dyDescent="0.35">
      <c r="B53" s="1"/>
      <c r="C53" s="1"/>
      <c r="R53" s="1"/>
      <c r="S53" s="1"/>
      <c r="T53" s="1"/>
    </row>
    <row r="54" spans="1:20" ht="15.75" customHeight="1" x14ac:dyDescent="0.35">
      <c r="B54" s="1"/>
      <c r="C54" s="1"/>
      <c r="R54" s="1"/>
      <c r="S54" s="1"/>
      <c r="T54" s="1"/>
    </row>
    <row r="55" spans="1:20" x14ac:dyDescent="0.35">
      <c r="B55" s="1"/>
      <c r="C55" s="1"/>
    </row>
    <row r="56" spans="1:20" x14ac:dyDescent="0.35">
      <c r="B56" s="1"/>
      <c r="C56" s="1"/>
    </row>
    <row r="57" spans="1:20" x14ac:dyDescent="0.35">
      <c r="B57" s="1"/>
      <c r="C57" s="1"/>
    </row>
    <row r="58" spans="1:20" x14ac:dyDescent="0.35">
      <c r="B58" s="1"/>
      <c r="C58" s="1"/>
    </row>
    <row r="59" spans="1:20" x14ac:dyDescent="0.35">
      <c r="B59" s="1"/>
      <c r="C59" s="1"/>
    </row>
    <row r="60" spans="1:20" x14ac:dyDescent="0.35">
      <c r="B60" s="1"/>
      <c r="C60" s="1"/>
    </row>
    <row r="61" spans="1:20" x14ac:dyDescent="0.35">
      <c r="B61" s="1"/>
      <c r="C61" s="1"/>
    </row>
    <row r="62" spans="1:20" x14ac:dyDescent="0.35">
      <c r="B62" s="1"/>
      <c r="C62" s="1"/>
    </row>
    <row r="63" spans="1:20" x14ac:dyDescent="0.35">
      <c r="B63" s="1"/>
      <c r="C63" s="1"/>
    </row>
    <row r="64" spans="1:20" x14ac:dyDescent="0.35">
      <c r="B64" s="1"/>
      <c r="C64" s="1"/>
    </row>
    <row r="65" spans="2:3" x14ac:dyDescent="0.35">
      <c r="B65" s="1"/>
      <c r="C65" s="1"/>
    </row>
    <row r="66" spans="2:3" x14ac:dyDescent="0.35">
      <c r="B66" s="1"/>
      <c r="C66" s="1"/>
    </row>
    <row r="67" spans="2:3" x14ac:dyDescent="0.35">
      <c r="B67" s="1"/>
      <c r="C67" s="1"/>
    </row>
    <row r="68" spans="2:3" x14ac:dyDescent="0.35">
      <c r="B68" s="1"/>
      <c r="C68" s="1"/>
    </row>
    <row r="69" spans="2:3" x14ac:dyDescent="0.35">
      <c r="B69" s="1"/>
      <c r="C69" s="1"/>
    </row>
    <row r="70" spans="2:3" x14ac:dyDescent="0.35">
      <c r="B70" s="1"/>
      <c r="C70" s="1"/>
    </row>
    <row r="71" spans="2:3" x14ac:dyDescent="0.35">
      <c r="B71" s="1"/>
      <c r="C71" s="1"/>
    </row>
    <row r="72" spans="2:3" x14ac:dyDescent="0.35">
      <c r="B72" s="1"/>
      <c r="C72" s="1"/>
    </row>
    <row r="73" spans="2:3" x14ac:dyDescent="0.35">
      <c r="B73" s="1"/>
      <c r="C73" s="1"/>
    </row>
    <row r="74" spans="2:3" x14ac:dyDescent="0.35">
      <c r="B74" s="1"/>
      <c r="C74" s="1"/>
    </row>
    <row r="75" spans="2:3" x14ac:dyDescent="0.35">
      <c r="B75" s="1"/>
      <c r="C75" s="1"/>
    </row>
    <row r="76" spans="2:3" x14ac:dyDescent="0.35">
      <c r="B76" s="1"/>
      <c r="C76" s="1"/>
    </row>
  </sheetData>
  <sheetProtection algorithmName="SHA-512" hashValue="yOKXcl64IUSQQZxCCQIJNYvRfidOnP9C83YFfkDsH3eiEIu+vmlY8uri7kYXA/ytPfCzL1dydXR7ms+ndgXdng==" saltValue="UYdFjHmiJeBA6qoOQ7cqVg==" spinCount="100000" sheet="1" objects="1" scenarios="1"/>
  <protectedRanges>
    <protectedRange sqref="C11:C13" name="Range1"/>
  </protectedRanges>
  <mergeCells count="6">
    <mergeCell ref="B33:B34"/>
    <mergeCell ref="C8:R8"/>
    <mergeCell ref="B16:O16"/>
    <mergeCell ref="B18:B27"/>
    <mergeCell ref="B29:B30"/>
    <mergeCell ref="B31:B32"/>
  </mergeCells>
  <conditionalFormatting sqref="B38:B40">
    <cfRule type="iconSet" priority="1">
      <iconSet showValue="0">
        <cfvo type="percent" val="0"/>
        <cfvo type="num" val="0.3"/>
        <cfvo type="num" val="0.9"/>
      </iconSet>
    </cfRule>
  </conditionalFormatting>
  <conditionalFormatting sqref="F18:F34">
    <cfRule type="iconSet" priority="7">
      <iconSet>
        <cfvo type="percent" val="0"/>
        <cfvo type="num" val="0.49"/>
        <cfvo type="num" val="0.99"/>
      </iconSet>
    </cfRule>
  </conditionalFormatting>
  <conditionalFormatting sqref="H18">
    <cfRule type="expression" priority="5">
      <formula>"if($E$3&lt;=0.29)"</formula>
    </cfRule>
    <cfRule type="iconSet" priority="6">
      <iconSet>
        <cfvo type="percent" val="0"/>
        <cfvo type="percent" val="33"/>
        <cfvo type="percent" val="67"/>
      </iconSet>
    </cfRule>
  </conditionalFormatting>
  <pageMargins left="0.70866141732283472" right="0.70866141732283472" top="0.35433070866141736" bottom="0.74803149606299213" header="0.31496062992125984" footer="0.31496062992125984"/>
  <pageSetup paperSize="9" scale="95" fitToHeight="0" orientation="landscape" r:id="rId1"/>
  <customProperties>
    <customPr name="OrphanNamesChecked" r:id="rId2"/>
  </customProperties>
  <ignoredErrors>
    <ignoredError sqref="D29:D33 D18:D27"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C4DD-CCA0-4184-B7A2-5DC36867C33A}">
  <sheetPr codeName="Sheet7">
    <tabColor theme="4"/>
    <pageSetUpPr autoPageBreaks="0" fitToPage="1"/>
  </sheetPr>
  <dimension ref="A1:G205"/>
  <sheetViews>
    <sheetView zoomScale="70" zoomScaleNormal="70" workbookViewId="0">
      <selection activeCell="J17" sqref="J17"/>
    </sheetView>
  </sheetViews>
  <sheetFormatPr defaultColWidth="9" defaultRowHeight="14" x14ac:dyDescent="0.3"/>
  <cols>
    <col min="1" max="1" width="11.83203125" style="19" customWidth="1"/>
    <col min="2" max="2" width="22.75" style="8" customWidth="1"/>
    <col min="3" max="3" width="34.5" style="8" customWidth="1"/>
    <col min="4" max="4" width="72.83203125" style="8" customWidth="1"/>
    <col min="5" max="5" width="19.33203125" style="8" customWidth="1"/>
    <col min="6" max="6" width="13.58203125" style="8" customWidth="1"/>
    <col min="7" max="7" width="14.75" style="8" customWidth="1"/>
    <col min="8" max="19" width="9" style="8" customWidth="1"/>
    <col min="20" max="16384" width="9" style="8"/>
  </cols>
  <sheetData>
    <row r="1" spans="1:6" s="20" customFormat="1" ht="12" customHeight="1" x14ac:dyDescent="0.35">
      <c r="A1" s="71"/>
      <c r="B1" s="172" t="s">
        <v>217</v>
      </c>
      <c r="C1" s="172"/>
      <c r="D1" s="172"/>
      <c r="E1" s="172"/>
      <c r="F1" s="172"/>
    </row>
    <row r="2" spans="1:6" s="21" customFormat="1" ht="12" customHeight="1" x14ac:dyDescent="0.35">
      <c r="A2" s="71"/>
      <c r="B2" s="172"/>
      <c r="C2" s="172"/>
      <c r="D2" s="172"/>
      <c r="E2" s="172"/>
      <c r="F2" s="172"/>
    </row>
    <row r="3" spans="1:6" s="20" customFormat="1" ht="12" customHeight="1" x14ac:dyDescent="0.35">
      <c r="A3" s="71"/>
      <c r="B3" s="172"/>
      <c r="C3" s="172"/>
      <c r="D3" s="172"/>
      <c r="E3" s="172"/>
      <c r="F3" s="172"/>
    </row>
    <row r="4" spans="1:6" s="20" customFormat="1" ht="36.65" customHeight="1" x14ac:dyDescent="0.35">
      <c r="A4" s="71"/>
      <c r="B4" s="172"/>
      <c r="C4" s="172"/>
      <c r="D4" s="172"/>
      <c r="E4" s="172"/>
      <c r="F4" s="172"/>
    </row>
    <row r="5" spans="1:6" ht="21" customHeight="1" x14ac:dyDescent="0.4">
      <c r="A5" s="18"/>
      <c r="B5" s="18"/>
      <c r="C5" s="18"/>
      <c r="D5" s="18"/>
    </row>
    <row r="6" spans="1:6" ht="18" x14ac:dyDescent="0.4">
      <c r="A6" s="18"/>
      <c r="B6" s="18"/>
      <c r="C6" s="18"/>
      <c r="D6" s="18"/>
    </row>
    <row r="7" spans="1:6" ht="18" x14ac:dyDescent="0.4">
      <c r="A7" s="18"/>
      <c r="B7" s="18"/>
      <c r="C7" s="18"/>
      <c r="D7" s="18"/>
    </row>
    <row r="8" spans="1:6" ht="18" x14ac:dyDescent="0.4">
      <c r="A8" s="18"/>
      <c r="B8" s="18"/>
      <c r="C8" s="18"/>
      <c r="D8" s="18"/>
    </row>
    <row r="9" spans="1:6" ht="18" x14ac:dyDescent="0.4">
      <c r="A9" s="18"/>
      <c r="B9" s="18"/>
      <c r="C9" s="18"/>
      <c r="D9" s="18"/>
    </row>
    <row r="10" spans="1:6" ht="18" x14ac:dyDescent="0.4">
      <c r="A10" s="18"/>
      <c r="B10" s="18"/>
      <c r="C10" s="18"/>
      <c r="D10" s="18"/>
    </row>
    <row r="11" spans="1:6" ht="18" x14ac:dyDescent="0.4">
      <c r="A11" s="18"/>
      <c r="B11" s="18"/>
      <c r="C11" s="18"/>
      <c r="D11" s="18"/>
    </row>
    <row r="12" spans="1:6" ht="18" x14ac:dyDescent="0.4">
      <c r="A12" s="18"/>
      <c r="B12" s="18"/>
      <c r="C12" s="18"/>
      <c r="D12" s="18"/>
    </row>
    <row r="13" spans="1:6" ht="18" x14ac:dyDescent="0.4">
      <c r="A13" s="18"/>
      <c r="B13" s="18"/>
      <c r="C13" s="18"/>
      <c r="D13" s="18"/>
    </row>
    <row r="14" spans="1:6" ht="18" x14ac:dyDescent="0.4">
      <c r="A14" s="18"/>
      <c r="B14" s="18"/>
      <c r="C14" s="18"/>
      <c r="D14" s="18"/>
    </row>
    <row r="15" spans="1:6" ht="16" customHeight="1" x14ac:dyDescent="0.3"/>
    <row r="16" spans="1:6" ht="37.5" x14ac:dyDescent="0.3">
      <c r="A16" s="116" t="s">
        <v>218</v>
      </c>
      <c r="B16" s="116" t="s">
        <v>219</v>
      </c>
      <c r="C16" s="116" t="s">
        <v>220</v>
      </c>
      <c r="D16" s="116" t="s">
        <v>28</v>
      </c>
      <c r="E16" s="116" t="s">
        <v>221</v>
      </c>
    </row>
    <row r="17" spans="1:5" ht="62.5" x14ac:dyDescent="0.3">
      <c r="A17" s="117" t="s">
        <v>232</v>
      </c>
      <c r="B17" s="119" t="s">
        <v>206</v>
      </c>
      <c r="C17" s="118" t="s">
        <v>339</v>
      </c>
      <c r="D17" s="118" t="s">
        <v>147</v>
      </c>
      <c r="E17" s="118" t="s">
        <v>40</v>
      </c>
    </row>
    <row r="18" spans="1:5" ht="62.5" x14ac:dyDescent="0.3">
      <c r="A18" s="117"/>
      <c r="B18" s="119"/>
      <c r="C18" s="118"/>
      <c r="D18" s="118" t="s">
        <v>340</v>
      </c>
      <c r="E18" s="118" t="s">
        <v>44</v>
      </c>
    </row>
    <row r="19" spans="1:5" ht="50" x14ac:dyDescent="0.3">
      <c r="A19" s="117"/>
      <c r="B19" s="119"/>
      <c r="C19" s="118"/>
      <c r="D19" s="118" t="s">
        <v>152</v>
      </c>
      <c r="E19" s="118" t="s">
        <v>40</v>
      </c>
    </row>
    <row r="20" spans="1:5" ht="37.5" x14ac:dyDescent="0.3">
      <c r="A20" s="117"/>
      <c r="B20" s="119"/>
      <c r="C20" s="118"/>
      <c r="D20" s="118" t="s">
        <v>156</v>
      </c>
      <c r="E20" s="118" t="s">
        <v>44</v>
      </c>
    </row>
    <row r="21" spans="1:5" ht="125" x14ac:dyDescent="0.3">
      <c r="A21" s="117"/>
      <c r="B21" s="119"/>
      <c r="C21" s="118"/>
      <c r="D21" s="118" t="s">
        <v>151</v>
      </c>
      <c r="E21" s="118" t="s">
        <v>40</v>
      </c>
    </row>
    <row r="22" spans="1:5" ht="100" x14ac:dyDescent="0.3">
      <c r="A22" s="117"/>
      <c r="B22" s="119"/>
      <c r="C22" s="118"/>
      <c r="D22" s="118" t="s">
        <v>153</v>
      </c>
      <c r="E22" s="118" t="s">
        <v>44</v>
      </c>
    </row>
    <row r="23" spans="1:5" ht="50" x14ac:dyDescent="0.3">
      <c r="A23" s="117"/>
      <c r="B23" s="119"/>
      <c r="C23" s="118"/>
      <c r="D23" s="118" t="s">
        <v>341</v>
      </c>
      <c r="E23" s="118" t="s">
        <v>44</v>
      </c>
    </row>
    <row r="24" spans="1:5" ht="62.5" x14ac:dyDescent="0.3">
      <c r="A24" s="117"/>
      <c r="B24" s="119"/>
      <c r="C24" s="118"/>
      <c r="D24" s="118" t="s">
        <v>150</v>
      </c>
      <c r="E24" s="118" t="s">
        <v>40</v>
      </c>
    </row>
    <row r="25" spans="1:5" ht="75" x14ac:dyDescent="0.3">
      <c r="A25" s="117"/>
      <c r="B25" s="119"/>
      <c r="C25" s="118"/>
      <c r="D25" s="118" t="s">
        <v>342</v>
      </c>
      <c r="E25" s="118" t="s">
        <v>40</v>
      </c>
    </row>
    <row r="26" spans="1:5" ht="37.5" x14ac:dyDescent="0.3">
      <c r="A26" s="117"/>
      <c r="B26" s="119"/>
      <c r="C26" s="118"/>
      <c r="D26" s="118" t="s">
        <v>155</v>
      </c>
      <c r="E26" s="118" t="s">
        <v>40</v>
      </c>
    </row>
    <row r="27" spans="1:5" ht="62.5" x14ac:dyDescent="0.3">
      <c r="A27" s="117"/>
      <c r="B27" s="119" t="s">
        <v>207</v>
      </c>
      <c r="C27" s="118" t="s">
        <v>343</v>
      </c>
      <c r="D27" s="118" t="s">
        <v>158</v>
      </c>
      <c r="E27" s="118" t="s">
        <v>40</v>
      </c>
    </row>
    <row r="28" spans="1:5" ht="25" x14ac:dyDescent="0.3">
      <c r="A28" s="117"/>
      <c r="B28" s="119"/>
      <c r="C28" s="118"/>
      <c r="D28" s="118" t="s">
        <v>161</v>
      </c>
      <c r="E28" s="118" t="s">
        <v>40</v>
      </c>
    </row>
    <row r="29" spans="1:5" ht="62.5" x14ac:dyDescent="0.3">
      <c r="A29" s="117"/>
      <c r="B29" s="119"/>
      <c r="C29" s="118"/>
      <c r="D29" s="118" t="s">
        <v>346</v>
      </c>
      <c r="E29" s="118" t="s">
        <v>44</v>
      </c>
    </row>
    <row r="30" spans="1:5" ht="37.5" x14ac:dyDescent="0.3">
      <c r="A30" s="117"/>
      <c r="B30" s="119"/>
      <c r="C30" s="118"/>
      <c r="D30" s="118" t="s">
        <v>347</v>
      </c>
      <c r="E30" s="118" t="s">
        <v>40</v>
      </c>
    </row>
    <row r="31" spans="1:5" ht="25" x14ac:dyDescent="0.3">
      <c r="A31" s="117"/>
      <c r="B31" s="119"/>
      <c r="C31" s="118"/>
      <c r="D31" s="118" t="s">
        <v>345</v>
      </c>
      <c r="E31" s="118" t="s">
        <v>40</v>
      </c>
    </row>
    <row r="32" spans="1:5" ht="37.5" x14ac:dyDescent="0.3">
      <c r="A32" s="117"/>
      <c r="B32" s="119"/>
      <c r="C32" s="118"/>
      <c r="D32" s="118" t="s">
        <v>163</v>
      </c>
      <c r="E32" s="118" t="s">
        <v>40</v>
      </c>
    </row>
    <row r="33" spans="1:5" ht="25" x14ac:dyDescent="0.3">
      <c r="A33" s="117"/>
      <c r="B33" s="119"/>
      <c r="C33" s="118"/>
      <c r="D33" s="118" t="s">
        <v>344</v>
      </c>
      <c r="E33" s="118" t="s">
        <v>46</v>
      </c>
    </row>
    <row r="34" spans="1:5" ht="50" x14ac:dyDescent="0.3">
      <c r="A34" s="117" t="s">
        <v>226</v>
      </c>
      <c r="B34" s="119" t="s">
        <v>82</v>
      </c>
      <c r="C34" s="118" t="s">
        <v>310</v>
      </c>
      <c r="D34" s="118" t="s">
        <v>86</v>
      </c>
      <c r="E34" s="118" t="s">
        <v>44</v>
      </c>
    </row>
    <row r="35" spans="1:5" ht="37.5" x14ac:dyDescent="0.3">
      <c r="A35" s="117"/>
      <c r="B35" s="119"/>
      <c r="C35" s="118"/>
      <c r="D35" s="118" t="s">
        <v>311</v>
      </c>
      <c r="E35" s="118" t="s">
        <v>44</v>
      </c>
    </row>
    <row r="36" spans="1:5" ht="37.5" x14ac:dyDescent="0.3">
      <c r="A36" s="117"/>
      <c r="B36" s="119"/>
      <c r="C36" s="118"/>
      <c r="D36" s="118" t="s">
        <v>312</v>
      </c>
      <c r="E36" s="118" t="s">
        <v>40</v>
      </c>
    </row>
    <row r="37" spans="1:5" ht="37.5" x14ac:dyDescent="0.3">
      <c r="A37" s="117"/>
      <c r="B37" s="119"/>
      <c r="C37" s="118"/>
      <c r="D37" s="118" t="s">
        <v>315</v>
      </c>
      <c r="E37" s="118" t="s">
        <v>40</v>
      </c>
    </row>
    <row r="38" spans="1:5" ht="37.5" x14ac:dyDescent="0.3">
      <c r="A38" s="117"/>
      <c r="B38" s="119"/>
      <c r="C38" s="118"/>
      <c r="D38" s="118" t="s">
        <v>313</v>
      </c>
      <c r="E38" s="118" t="s">
        <v>46</v>
      </c>
    </row>
    <row r="39" spans="1:5" ht="25" x14ac:dyDescent="0.3">
      <c r="A39" s="117"/>
      <c r="B39" s="119"/>
      <c r="C39" s="118"/>
      <c r="D39" s="118" t="s">
        <v>314</v>
      </c>
      <c r="E39" s="118" t="s">
        <v>40</v>
      </c>
    </row>
    <row r="40" spans="1:5" ht="37.5" x14ac:dyDescent="0.3">
      <c r="A40" s="117"/>
      <c r="B40" s="119" t="s">
        <v>120</v>
      </c>
      <c r="C40" s="118" t="s">
        <v>328</v>
      </c>
      <c r="D40" s="118" t="s">
        <v>125</v>
      </c>
      <c r="E40" s="118" t="s">
        <v>40</v>
      </c>
    </row>
    <row r="41" spans="1:5" ht="37.5" x14ac:dyDescent="0.3">
      <c r="A41" s="117"/>
      <c r="B41" s="119"/>
      <c r="C41" s="118"/>
      <c r="D41" s="118" t="s">
        <v>122</v>
      </c>
      <c r="E41" s="118" t="s">
        <v>40</v>
      </c>
    </row>
    <row r="42" spans="1:5" ht="25" x14ac:dyDescent="0.3">
      <c r="A42" s="117"/>
      <c r="B42" s="119"/>
      <c r="C42" s="118"/>
      <c r="D42" s="118" t="s">
        <v>119</v>
      </c>
      <c r="E42" s="118" t="s">
        <v>40</v>
      </c>
    </row>
    <row r="43" spans="1:5" ht="25" x14ac:dyDescent="0.3">
      <c r="A43" s="117"/>
      <c r="B43" s="119"/>
      <c r="C43" s="118"/>
      <c r="D43" s="118" t="s">
        <v>123</v>
      </c>
      <c r="E43" s="118" t="s">
        <v>44</v>
      </c>
    </row>
    <row r="44" spans="1:5" ht="87.5" x14ac:dyDescent="0.3">
      <c r="A44" s="117"/>
      <c r="B44" s="119"/>
      <c r="C44" s="118"/>
      <c r="D44" s="118" t="s">
        <v>124</v>
      </c>
      <c r="E44" s="118" t="s">
        <v>40</v>
      </c>
    </row>
    <row r="45" spans="1:5" ht="75" x14ac:dyDescent="0.3">
      <c r="A45" s="117"/>
      <c r="B45" s="119" t="s">
        <v>51</v>
      </c>
      <c r="C45" s="118" t="s">
        <v>297</v>
      </c>
      <c r="D45" s="118" t="s">
        <v>54</v>
      </c>
      <c r="E45" s="118" t="s">
        <v>40</v>
      </c>
    </row>
    <row r="46" spans="1:5" ht="50" x14ac:dyDescent="0.3">
      <c r="A46" s="117"/>
      <c r="B46" s="119"/>
      <c r="C46" s="118"/>
      <c r="D46" s="118" t="s">
        <v>55</v>
      </c>
      <c r="E46" s="118" t="s">
        <v>44</v>
      </c>
    </row>
    <row r="47" spans="1:5" ht="25" x14ac:dyDescent="0.3">
      <c r="A47" s="117"/>
      <c r="B47" s="119"/>
      <c r="C47" s="118"/>
      <c r="D47" s="118" t="s">
        <v>56</v>
      </c>
      <c r="E47" s="118" t="s">
        <v>44</v>
      </c>
    </row>
    <row r="48" spans="1:5" ht="37.5" x14ac:dyDescent="0.3">
      <c r="A48" s="117"/>
      <c r="B48" s="119"/>
      <c r="C48" s="118"/>
      <c r="D48" s="118" t="s">
        <v>298</v>
      </c>
      <c r="E48" s="118" t="s">
        <v>40</v>
      </c>
    </row>
    <row r="49" spans="1:7" ht="25" x14ac:dyDescent="0.3">
      <c r="A49" s="117"/>
      <c r="B49" s="119"/>
      <c r="C49" s="118"/>
      <c r="D49" s="118" t="s">
        <v>299</v>
      </c>
      <c r="E49" s="118" t="s">
        <v>40</v>
      </c>
    </row>
    <row r="50" spans="1:7" ht="87.5" x14ac:dyDescent="0.3">
      <c r="A50" s="117"/>
      <c r="B50" s="118" t="s">
        <v>291</v>
      </c>
      <c r="C50" s="118" t="s">
        <v>292</v>
      </c>
      <c r="D50" s="118" t="s">
        <v>296</v>
      </c>
      <c r="E50" s="118" t="s">
        <v>44</v>
      </c>
    </row>
    <row r="51" spans="1:7" ht="112.5" x14ac:dyDescent="0.3">
      <c r="A51" s="117"/>
      <c r="B51" s="118"/>
      <c r="C51" s="118"/>
      <c r="D51" s="118" t="s">
        <v>294</v>
      </c>
      <c r="E51" s="118" t="s">
        <v>46</v>
      </c>
    </row>
    <row r="52" spans="1:7" ht="50" x14ac:dyDescent="0.3">
      <c r="A52" s="117"/>
      <c r="B52" s="118"/>
      <c r="C52" s="118"/>
      <c r="D52" s="118" t="s">
        <v>295</v>
      </c>
      <c r="E52" s="118" t="s">
        <v>40</v>
      </c>
    </row>
    <row r="53" spans="1:7" ht="25" x14ac:dyDescent="0.3">
      <c r="A53" s="117"/>
      <c r="B53" s="118"/>
      <c r="C53" s="118"/>
      <c r="D53" s="118" t="s">
        <v>39</v>
      </c>
      <c r="E53" s="118" t="s">
        <v>40</v>
      </c>
    </row>
    <row r="54" spans="1:7" ht="87.5" x14ac:dyDescent="0.3">
      <c r="A54" s="117"/>
      <c r="B54" s="118"/>
      <c r="C54" s="118"/>
      <c r="D54" s="118" t="s">
        <v>293</v>
      </c>
      <c r="E54" s="118" t="s">
        <v>44</v>
      </c>
    </row>
    <row r="55" spans="1:7" ht="25" x14ac:dyDescent="0.3">
      <c r="A55" s="117"/>
      <c r="B55" s="118" t="s">
        <v>300</v>
      </c>
      <c r="C55" s="118" t="s">
        <v>301</v>
      </c>
      <c r="D55" s="118" t="s">
        <v>58</v>
      </c>
      <c r="E55" s="118" t="s">
        <v>40</v>
      </c>
    </row>
    <row r="56" spans="1:7" ht="25" x14ac:dyDescent="0.3">
      <c r="A56" s="117"/>
      <c r="B56" s="118"/>
      <c r="C56" s="118"/>
      <c r="D56" s="118" t="s">
        <v>302</v>
      </c>
      <c r="E56" s="118" t="s">
        <v>40</v>
      </c>
    </row>
    <row r="57" spans="1:7" x14ac:dyDescent="0.3">
      <c r="A57" s="117"/>
      <c r="B57" s="118"/>
      <c r="C57" s="118"/>
      <c r="D57" s="118" t="s">
        <v>66</v>
      </c>
      <c r="E57" s="118" t="s">
        <v>44</v>
      </c>
    </row>
    <row r="58" spans="1:7" x14ac:dyDescent="0.3">
      <c r="A58" s="117"/>
      <c r="B58" s="118"/>
      <c r="C58" s="118"/>
      <c r="D58" s="118" t="s">
        <v>63</v>
      </c>
      <c r="E58" s="118" t="s">
        <v>44</v>
      </c>
    </row>
    <row r="59" spans="1:7" ht="25" x14ac:dyDescent="0.3">
      <c r="A59" s="117"/>
      <c r="B59" s="118"/>
      <c r="C59" s="118"/>
      <c r="D59" s="118" t="s">
        <v>62</v>
      </c>
      <c r="E59" s="118" t="s">
        <v>40</v>
      </c>
      <c r="G59" s="27"/>
    </row>
    <row r="60" spans="1:7" ht="87.5" x14ac:dyDescent="0.3">
      <c r="A60" s="117"/>
      <c r="B60" s="118"/>
      <c r="C60" s="118"/>
      <c r="D60" s="118" t="s">
        <v>303</v>
      </c>
      <c r="E60" s="118" t="s">
        <v>40</v>
      </c>
    </row>
    <row r="61" spans="1:7" ht="112.5" x14ac:dyDescent="0.3">
      <c r="A61" s="117"/>
      <c r="B61" s="118"/>
      <c r="C61" s="118"/>
      <c r="D61" s="118" t="s">
        <v>304</v>
      </c>
      <c r="E61" s="118" t="s">
        <v>40</v>
      </c>
    </row>
    <row r="62" spans="1:7" ht="50" x14ac:dyDescent="0.3">
      <c r="A62" s="117"/>
      <c r="B62" s="118" t="s">
        <v>201</v>
      </c>
      <c r="C62" s="118" t="s">
        <v>322</v>
      </c>
      <c r="D62" s="118" t="s">
        <v>109</v>
      </c>
      <c r="E62" s="118" t="s">
        <v>44</v>
      </c>
    </row>
    <row r="63" spans="1:7" x14ac:dyDescent="0.3">
      <c r="A63" s="117"/>
      <c r="B63" s="118"/>
      <c r="C63" s="118"/>
      <c r="D63" s="118" t="s">
        <v>107</v>
      </c>
      <c r="E63" s="118" t="s">
        <v>46</v>
      </c>
    </row>
    <row r="64" spans="1:7" ht="150" x14ac:dyDescent="0.3">
      <c r="A64" s="117"/>
      <c r="B64" s="118"/>
      <c r="C64" s="118"/>
      <c r="D64" s="118" t="s">
        <v>326</v>
      </c>
      <c r="E64" s="118" t="s">
        <v>40</v>
      </c>
    </row>
    <row r="65" spans="1:7" ht="25" x14ac:dyDescent="0.3">
      <c r="A65" s="117"/>
      <c r="B65" s="118"/>
      <c r="C65" s="118"/>
      <c r="D65" s="118" t="s">
        <v>327</v>
      </c>
      <c r="E65" s="118" t="s">
        <v>44</v>
      </c>
    </row>
    <row r="66" spans="1:7" ht="25" x14ac:dyDescent="0.3">
      <c r="A66" s="117"/>
      <c r="B66" s="118"/>
      <c r="C66" s="118"/>
      <c r="D66" s="118" t="s">
        <v>103</v>
      </c>
      <c r="E66" s="118" t="s">
        <v>44</v>
      </c>
    </row>
    <row r="67" spans="1:7" ht="25" x14ac:dyDescent="0.3">
      <c r="A67" s="117"/>
      <c r="B67" s="118"/>
      <c r="C67" s="118"/>
      <c r="D67" s="118" t="s">
        <v>360</v>
      </c>
      <c r="E67" s="118" t="s">
        <v>40</v>
      </c>
    </row>
    <row r="68" spans="1:7" ht="50" x14ac:dyDescent="0.3">
      <c r="A68" s="117"/>
      <c r="B68" s="118"/>
      <c r="C68" s="118"/>
      <c r="D68" s="118" t="s">
        <v>323</v>
      </c>
      <c r="E68" s="118" t="s">
        <v>40</v>
      </c>
      <c r="G68" s="27"/>
    </row>
    <row r="69" spans="1:7" ht="50" x14ac:dyDescent="0.3">
      <c r="A69" s="117"/>
      <c r="B69" s="118"/>
      <c r="C69" s="118"/>
      <c r="D69" s="118" t="s">
        <v>324</v>
      </c>
      <c r="E69" s="118" t="s">
        <v>40</v>
      </c>
      <c r="G69" s="27"/>
    </row>
    <row r="70" spans="1:7" ht="37.5" x14ac:dyDescent="0.3">
      <c r="A70" s="117"/>
      <c r="B70" s="118"/>
      <c r="C70" s="118"/>
      <c r="D70" s="118" t="s">
        <v>110</v>
      </c>
      <c r="E70" s="118" t="s">
        <v>40</v>
      </c>
    </row>
    <row r="71" spans="1:7" ht="100" x14ac:dyDescent="0.3">
      <c r="A71" s="117"/>
      <c r="B71" s="118"/>
      <c r="C71" s="118"/>
      <c r="D71" s="118" t="s">
        <v>325</v>
      </c>
      <c r="E71" s="118" t="s">
        <v>40</v>
      </c>
    </row>
    <row r="72" spans="1:7" ht="37.5" x14ac:dyDescent="0.3">
      <c r="A72" s="117"/>
      <c r="B72" s="118"/>
      <c r="C72" s="118"/>
      <c r="D72" s="118" t="s">
        <v>112</v>
      </c>
      <c r="E72" s="118" t="s">
        <v>40</v>
      </c>
    </row>
    <row r="73" spans="1:7" ht="50" x14ac:dyDescent="0.3">
      <c r="A73" s="117"/>
      <c r="B73" s="118" t="s">
        <v>202</v>
      </c>
      <c r="C73" s="118" t="s">
        <v>329</v>
      </c>
      <c r="D73" s="118" t="s">
        <v>128</v>
      </c>
      <c r="E73" s="118" t="s">
        <v>40</v>
      </c>
    </row>
    <row r="74" spans="1:7" ht="75" x14ac:dyDescent="0.3">
      <c r="A74" s="117"/>
      <c r="B74" s="118"/>
      <c r="C74" s="118"/>
      <c r="D74" s="118" t="s">
        <v>330</v>
      </c>
      <c r="E74" s="118" t="s">
        <v>40</v>
      </c>
    </row>
    <row r="75" spans="1:7" ht="37.5" x14ac:dyDescent="0.3">
      <c r="A75" s="117"/>
      <c r="B75" s="118"/>
      <c r="C75" s="118"/>
      <c r="D75" s="118" t="s">
        <v>331</v>
      </c>
      <c r="E75" s="118" t="s">
        <v>40</v>
      </c>
    </row>
    <row r="76" spans="1:7" ht="62.5" x14ac:dyDescent="0.3">
      <c r="A76" s="117"/>
      <c r="B76" s="118" t="s">
        <v>203</v>
      </c>
      <c r="C76" s="118" t="s">
        <v>332</v>
      </c>
      <c r="D76" s="118" t="s">
        <v>336</v>
      </c>
      <c r="E76" s="118" t="s">
        <v>46</v>
      </c>
    </row>
    <row r="77" spans="1:7" ht="37.5" x14ac:dyDescent="0.3">
      <c r="A77" s="117"/>
      <c r="B77" s="118"/>
      <c r="C77" s="118"/>
      <c r="D77" s="118" t="s">
        <v>334</v>
      </c>
      <c r="E77" s="118" t="s">
        <v>44</v>
      </c>
    </row>
    <row r="78" spans="1:7" ht="25" x14ac:dyDescent="0.3">
      <c r="A78" s="117"/>
      <c r="B78" s="118"/>
      <c r="C78" s="118"/>
      <c r="D78" s="118" t="s">
        <v>361</v>
      </c>
      <c r="E78" s="118" t="s">
        <v>44</v>
      </c>
    </row>
    <row r="79" spans="1:7" ht="62.5" x14ac:dyDescent="0.3">
      <c r="A79" s="117"/>
      <c r="B79" s="118"/>
      <c r="C79" s="118"/>
      <c r="D79" s="118" t="s">
        <v>333</v>
      </c>
      <c r="E79" s="118" t="s">
        <v>40</v>
      </c>
    </row>
    <row r="80" spans="1:7" ht="50" x14ac:dyDescent="0.3">
      <c r="A80" s="117"/>
      <c r="B80" s="118"/>
      <c r="C80" s="118"/>
      <c r="D80" s="118" t="s">
        <v>335</v>
      </c>
      <c r="E80" s="118" t="s">
        <v>46</v>
      </c>
    </row>
    <row r="81" spans="1:7" ht="125" x14ac:dyDescent="0.3">
      <c r="A81" s="117"/>
      <c r="B81" s="118" t="s">
        <v>204</v>
      </c>
      <c r="C81" s="118" t="s">
        <v>337</v>
      </c>
      <c r="D81" s="118" t="s">
        <v>338</v>
      </c>
      <c r="E81" s="118" t="s">
        <v>40</v>
      </c>
      <c r="G81" s="27"/>
    </row>
    <row r="82" spans="1:7" ht="50" x14ac:dyDescent="0.3">
      <c r="A82" s="117"/>
      <c r="B82" s="118" t="s">
        <v>199</v>
      </c>
      <c r="C82" s="118" t="s">
        <v>305</v>
      </c>
      <c r="D82" s="118" t="s">
        <v>75</v>
      </c>
      <c r="E82" s="118" t="s">
        <v>40</v>
      </c>
    </row>
    <row r="83" spans="1:7" ht="25" x14ac:dyDescent="0.3">
      <c r="A83" s="117"/>
      <c r="B83" s="118"/>
      <c r="C83" s="118"/>
      <c r="D83" s="118" t="s">
        <v>74</v>
      </c>
      <c r="E83" s="118" t="s">
        <v>40</v>
      </c>
    </row>
    <row r="84" spans="1:7" x14ac:dyDescent="0.3">
      <c r="A84" s="117"/>
      <c r="B84" s="118"/>
      <c r="C84" s="118"/>
      <c r="D84" s="118" t="s">
        <v>308</v>
      </c>
      <c r="E84" s="118" t="s">
        <v>40</v>
      </c>
    </row>
    <row r="85" spans="1:7" ht="50" x14ac:dyDescent="0.3">
      <c r="A85" s="117"/>
      <c r="B85" s="118"/>
      <c r="C85" s="118"/>
      <c r="D85" s="118" t="s">
        <v>306</v>
      </c>
      <c r="E85" s="118" t="s">
        <v>46</v>
      </c>
    </row>
    <row r="86" spans="1:7" ht="25" x14ac:dyDescent="0.3">
      <c r="A86" s="117"/>
      <c r="B86" s="118"/>
      <c r="C86" s="118"/>
      <c r="D86" s="118" t="s">
        <v>73</v>
      </c>
      <c r="E86" s="118" t="s">
        <v>40</v>
      </c>
    </row>
    <row r="87" spans="1:7" ht="25" x14ac:dyDescent="0.3">
      <c r="A87" s="117"/>
      <c r="B87" s="118"/>
      <c r="C87" s="118"/>
      <c r="D87" s="118" t="s">
        <v>77</v>
      </c>
      <c r="E87" s="118" t="s">
        <v>40</v>
      </c>
    </row>
    <row r="88" spans="1:7" ht="37.5" x14ac:dyDescent="0.3">
      <c r="A88" s="117"/>
      <c r="B88" s="118"/>
      <c r="C88" s="118"/>
      <c r="D88" s="118" t="s">
        <v>307</v>
      </c>
      <c r="E88" s="118" t="s">
        <v>40</v>
      </c>
    </row>
    <row r="89" spans="1:7" ht="50" x14ac:dyDescent="0.3">
      <c r="A89" s="117"/>
      <c r="B89" s="118"/>
      <c r="C89" s="118"/>
      <c r="D89" s="118" t="s">
        <v>309</v>
      </c>
      <c r="E89" s="118" t="s">
        <v>40</v>
      </c>
    </row>
    <row r="90" spans="1:7" x14ac:dyDescent="0.3">
      <c r="A90" s="117"/>
      <c r="B90" s="118"/>
      <c r="C90" s="118"/>
      <c r="D90" s="118" t="s">
        <v>71</v>
      </c>
      <c r="E90" s="118" t="s">
        <v>46</v>
      </c>
    </row>
    <row r="91" spans="1:7" ht="37.5" x14ac:dyDescent="0.3">
      <c r="A91" s="117"/>
      <c r="B91" s="118"/>
      <c r="C91" s="118"/>
      <c r="D91" s="118" t="s">
        <v>76</v>
      </c>
      <c r="E91" s="118" t="s">
        <v>40</v>
      </c>
    </row>
    <row r="92" spans="1:7" ht="62.5" x14ac:dyDescent="0.3">
      <c r="A92" s="117"/>
      <c r="B92" s="118" t="s">
        <v>200</v>
      </c>
      <c r="C92" s="118" t="s">
        <v>316</v>
      </c>
      <c r="D92" s="118" t="s">
        <v>95</v>
      </c>
      <c r="E92" s="118" t="s">
        <v>40</v>
      </c>
    </row>
    <row r="93" spans="1:7" x14ac:dyDescent="0.3">
      <c r="A93" s="117"/>
      <c r="B93" s="118"/>
      <c r="C93" s="118"/>
      <c r="D93" s="118" t="s">
        <v>96</v>
      </c>
      <c r="E93" s="118" t="s">
        <v>46</v>
      </c>
    </row>
    <row r="94" spans="1:7" ht="25" x14ac:dyDescent="0.3">
      <c r="A94" s="117"/>
      <c r="B94" s="118"/>
      <c r="C94" s="118"/>
      <c r="D94" s="118" t="s">
        <v>317</v>
      </c>
      <c r="E94" s="118" t="s">
        <v>40</v>
      </c>
    </row>
    <row r="95" spans="1:7" ht="25" x14ac:dyDescent="0.3">
      <c r="A95" s="117"/>
      <c r="B95" s="118"/>
      <c r="C95" s="118"/>
      <c r="D95" s="118" t="s">
        <v>320</v>
      </c>
      <c r="E95" s="118" t="s">
        <v>40</v>
      </c>
    </row>
    <row r="96" spans="1:7" ht="25" x14ac:dyDescent="0.3">
      <c r="A96" s="117"/>
      <c r="B96" s="118"/>
      <c r="C96" s="118"/>
      <c r="D96" s="118" t="s">
        <v>362</v>
      </c>
      <c r="E96" s="118" t="s">
        <v>40</v>
      </c>
    </row>
    <row r="97" spans="1:5" ht="25" x14ac:dyDescent="0.3">
      <c r="A97" s="117"/>
      <c r="B97" s="118"/>
      <c r="C97" s="118"/>
      <c r="D97" s="118" t="s">
        <v>363</v>
      </c>
      <c r="E97" s="118" t="s">
        <v>40</v>
      </c>
    </row>
    <row r="98" spans="1:5" ht="25" x14ac:dyDescent="0.3">
      <c r="A98" s="117"/>
      <c r="B98" s="118"/>
      <c r="C98" s="118"/>
      <c r="D98" s="118" t="s">
        <v>318</v>
      </c>
      <c r="E98" s="118" t="s">
        <v>40</v>
      </c>
    </row>
    <row r="99" spans="1:5" ht="37.5" x14ac:dyDescent="0.3">
      <c r="A99" s="117"/>
      <c r="B99" s="118"/>
      <c r="C99" s="118"/>
      <c r="D99" s="118" t="s">
        <v>319</v>
      </c>
      <c r="E99" s="118" t="s">
        <v>40</v>
      </c>
    </row>
    <row r="100" spans="1:5" ht="25" x14ac:dyDescent="0.3">
      <c r="A100" s="117"/>
      <c r="B100" s="118"/>
      <c r="C100" s="118"/>
      <c r="D100" s="118" t="s">
        <v>321</v>
      </c>
      <c r="E100" s="118" t="s">
        <v>40</v>
      </c>
    </row>
    <row r="101" spans="1:5" ht="62.5" x14ac:dyDescent="0.3">
      <c r="A101" s="117"/>
      <c r="B101" s="118"/>
      <c r="C101" s="118"/>
      <c r="D101" s="118" t="s">
        <v>101</v>
      </c>
      <c r="E101" s="118" t="s">
        <v>40</v>
      </c>
    </row>
    <row r="102" spans="1:5" ht="25" x14ac:dyDescent="0.3">
      <c r="A102" s="117" t="s">
        <v>222</v>
      </c>
      <c r="B102" s="119" t="s">
        <v>211</v>
      </c>
      <c r="C102" s="118" t="s">
        <v>355</v>
      </c>
      <c r="D102" s="118" t="s">
        <v>182</v>
      </c>
      <c r="E102" s="118" t="s">
        <v>44</v>
      </c>
    </row>
    <row r="103" spans="1:5" ht="37.5" x14ac:dyDescent="0.3">
      <c r="A103" s="117"/>
      <c r="B103" s="119"/>
      <c r="C103" s="118"/>
      <c r="D103" s="118" t="s">
        <v>356</v>
      </c>
      <c r="E103" s="118" t="s">
        <v>40</v>
      </c>
    </row>
    <row r="104" spans="1:5" ht="62.5" x14ac:dyDescent="0.3">
      <c r="A104" s="117"/>
      <c r="B104" s="119" t="s">
        <v>210</v>
      </c>
      <c r="C104" s="118" t="s">
        <v>348</v>
      </c>
      <c r="D104" s="118" t="s">
        <v>351</v>
      </c>
      <c r="E104" s="118" t="s">
        <v>40</v>
      </c>
    </row>
    <row r="105" spans="1:5" ht="25" x14ac:dyDescent="0.3">
      <c r="A105" s="117"/>
      <c r="B105" s="119"/>
      <c r="C105" s="118"/>
      <c r="D105" s="118" t="s">
        <v>173</v>
      </c>
      <c r="E105" s="118" t="s">
        <v>40</v>
      </c>
    </row>
    <row r="106" spans="1:5" ht="37.5" x14ac:dyDescent="0.3">
      <c r="A106" s="117"/>
      <c r="B106" s="119"/>
      <c r="C106" s="118"/>
      <c r="D106" s="118" t="s">
        <v>177</v>
      </c>
      <c r="E106" s="118" t="s">
        <v>40</v>
      </c>
    </row>
    <row r="107" spans="1:5" ht="37.5" x14ac:dyDescent="0.3">
      <c r="A107" s="117"/>
      <c r="B107" s="119"/>
      <c r="C107" s="118"/>
      <c r="D107" s="118" t="s">
        <v>354</v>
      </c>
      <c r="E107" s="118" t="s">
        <v>44</v>
      </c>
    </row>
    <row r="108" spans="1:5" ht="75" x14ac:dyDescent="0.3">
      <c r="A108" s="117"/>
      <c r="B108" s="119"/>
      <c r="C108" s="118"/>
      <c r="D108" s="118" t="s">
        <v>352</v>
      </c>
      <c r="E108" s="118" t="s">
        <v>44</v>
      </c>
    </row>
    <row r="109" spans="1:5" ht="187.5" x14ac:dyDescent="0.3">
      <c r="A109" s="117"/>
      <c r="B109" s="119"/>
      <c r="C109" s="118"/>
      <c r="D109" s="118" t="s">
        <v>349</v>
      </c>
      <c r="E109" s="118" t="s">
        <v>40</v>
      </c>
    </row>
    <row r="110" spans="1:5" ht="225" x14ac:dyDescent="0.3">
      <c r="A110" s="117"/>
      <c r="B110" s="119"/>
      <c r="C110" s="118"/>
      <c r="D110" s="118" t="s">
        <v>350</v>
      </c>
      <c r="E110" s="118" t="s">
        <v>44</v>
      </c>
    </row>
    <row r="111" spans="1:5" ht="25" x14ac:dyDescent="0.3">
      <c r="A111" s="117"/>
      <c r="B111" s="119"/>
      <c r="C111" s="118"/>
      <c r="D111" s="118" t="s">
        <v>172</v>
      </c>
      <c r="E111" s="118" t="s">
        <v>46</v>
      </c>
    </row>
    <row r="112" spans="1:5" ht="50" x14ac:dyDescent="0.3">
      <c r="A112" s="117"/>
      <c r="B112" s="119"/>
      <c r="C112" s="118"/>
      <c r="D112" s="118" t="s">
        <v>353</v>
      </c>
      <c r="E112" s="118" t="s">
        <v>40</v>
      </c>
    </row>
    <row r="113" spans="1:5" ht="62.5" x14ac:dyDescent="0.3">
      <c r="A113" s="117"/>
      <c r="B113" s="119"/>
      <c r="C113" s="118"/>
      <c r="D113" s="118" t="s">
        <v>178</v>
      </c>
      <c r="E113" s="118" t="s">
        <v>40</v>
      </c>
    </row>
    <row r="114" spans="1:5" ht="62.5" x14ac:dyDescent="0.3">
      <c r="A114" s="117"/>
      <c r="B114" s="119" t="s">
        <v>212</v>
      </c>
      <c r="C114" s="118" t="s">
        <v>357</v>
      </c>
      <c r="D114" s="118" t="s">
        <v>184</v>
      </c>
      <c r="E114" s="118" t="s">
        <v>40</v>
      </c>
    </row>
    <row r="115" spans="1:5" ht="62.5" x14ac:dyDescent="0.3">
      <c r="A115" s="117"/>
      <c r="B115" s="118" t="s">
        <v>209</v>
      </c>
      <c r="C115" s="118" t="s">
        <v>223</v>
      </c>
      <c r="D115" s="118" t="s">
        <v>224</v>
      </c>
      <c r="E115" s="118" t="s">
        <v>44</v>
      </c>
    </row>
    <row r="116" spans="1:5" ht="50" x14ac:dyDescent="0.3">
      <c r="A116" s="117"/>
      <c r="B116" s="118"/>
      <c r="C116" s="118"/>
      <c r="D116" s="118" t="s">
        <v>168</v>
      </c>
      <c r="E116" s="118" t="s">
        <v>44</v>
      </c>
    </row>
    <row r="130" spans="1:7" x14ac:dyDescent="0.3">
      <c r="A130" s="24" t="s">
        <v>218</v>
      </c>
      <c r="B130" s="24" t="s">
        <v>219</v>
      </c>
      <c r="C130" s="24" t="s">
        <v>220</v>
      </c>
      <c r="D130" s="24" t="s">
        <v>28</v>
      </c>
      <c r="E130" s="24" t="s">
        <v>30</v>
      </c>
      <c r="F130" s="24" t="s">
        <v>221</v>
      </c>
      <c r="G130" s="24" t="s">
        <v>225</v>
      </c>
    </row>
    <row r="131" spans="1:7" x14ac:dyDescent="0.3">
      <c r="A131" s="25" t="s">
        <v>226</v>
      </c>
      <c r="B131" s="25" t="s">
        <v>41</v>
      </c>
      <c r="C131" s="25" t="s">
        <v>227</v>
      </c>
      <c r="D131" s="25" t="str">
        <f>Prevention!B7</f>
        <v>Your entity has an approved policy to help employees understand what fraud is, your entity's attitude to fraud, and what staff should do if they suspect fraud is being perpetrated.</v>
      </c>
      <c r="E131" s="25">
        <f>Prevention!D7</f>
        <v>2</v>
      </c>
      <c r="F131" s="25" t="str">
        <f>Prevention!E7</f>
        <v>Yes</v>
      </c>
      <c r="G131" s="25" t="e">
        <f>VLOOKUP(B131,Dashboard!$C$18:$G$33,5,FALSE)</f>
        <v>#N/A</v>
      </c>
    </row>
    <row r="132" spans="1:7" x14ac:dyDescent="0.3">
      <c r="A132" s="25" t="s">
        <v>226</v>
      </c>
      <c r="B132" s="25" t="s">
        <v>41</v>
      </c>
      <c r="C132" s="25" t="s">
        <v>227</v>
      </c>
      <c r="D132" s="25" t="str">
        <f>Prevention!B8</f>
        <v>Your approach to fraud and corruption control clearly defines the roles and accountabilities of:
- the governing body (e.g. executive officers/board)
- senior management (e.g. senior executive service officers)
- specialist fraud and corruption control officers (e.g. ethical standards officers/fraud control officer)
- line management (e.g. business unit managers)
- all staff.</v>
      </c>
      <c r="E132" s="25">
        <f>Prevention!D8</f>
        <v>0</v>
      </c>
      <c r="F132" s="25" t="str">
        <f>Prevention!E8</f>
        <v>No</v>
      </c>
      <c r="G132" s="25" t="e">
        <f>VLOOKUP(B132,Dashboard!$C$18:$G$33,5,FALSE)</f>
        <v>#N/A</v>
      </c>
    </row>
    <row r="133" spans="1:7" x14ac:dyDescent="0.3">
      <c r="A133" s="25" t="s">
        <v>226</v>
      </c>
      <c r="B133" s="25" t="s">
        <v>41</v>
      </c>
      <c r="C133" s="25" t="s">
        <v>227</v>
      </c>
      <c r="D133" s="25" t="str">
        <f>Prevention!B9</f>
        <v>Your entity has a fraud and corruption control plan. This plan: 
- is tailored to your entity's business requirements and services based on management's understanding of specific risk exposures within its operations
- documents your entity's approach to managing fraud and corruption exposure at both strategic and operational levels
- details how your entity will implement and monitor fraud and corruption prevention, detection, and responsive initiatives, and the officers responsible for implementing those initiatives
- considers any existing fraud and corruption risk policies and procedures
- is approved by your entity's senior executive.</v>
      </c>
      <c r="E133" s="25">
        <f>Prevention!D9</f>
        <v>1</v>
      </c>
      <c r="F133" s="25" t="str">
        <f>Prevention!E9</f>
        <v>Partially</v>
      </c>
      <c r="G133" s="25" t="e">
        <f>VLOOKUP(B133,Dashboard!$C$18:$G$33,5,FALSE)</f>
        <v>#N/A</v>
      </c>
    </row>
    <row r="134" spans="1:7" x14ac:dyDescent="0.3">
      <c r="A134" s="25" t="s">
        <v>226</v>
      </c>
      <c r="B134" s="25" t="s">
        <v>41</v>
      </c>
      <c r="C134" s="25" t="s">
        <v>227</v>
      </c>
      <c r="D134" s="25" t="str">
        <f>Prevention!B10</f>
        <v>Your entity has established a program to monitor the implementation of the fraud and corruption control plan. It outlines the objectives to be achieved, key milestones, and resources. This includes assigning actions to officers to monitor the fraud and corruption control plan's implementation.</v>
      </c>
      <c r="E134" s="25">
        <f>Prevention!D10</f>
        <v>2</v>
      </c>
      <c r="F134" s="25" t="str">
        <f>Prevention!E10</f>
        <v>Yes</v>
      </c>
      <c r="G134" s="25" t="e">
        <f>VLOOKUP(B134,Dashboard!$C$18:$G$33,5,FALSE)</f>
        <v>#N/A</v>
      </c>
    </row>
    <row r="135" spans="1:7" x14ac:dyDescent="0.3">
      <c r="A135" s="25" t="s">
        <v>226</v>
      </c>
      <c r="B135" s="25" t="s">
        <v>41</v>
      </c>
      <c r="C135" s="25" t="s">
        <v>227</v>
      </c>
      <c r="D135" s="25" t="str">
        <f>Prevention!B11</f>
        <v>Your entity acknowledges the fraud and corruption control plan as a living document and reviews and updates it at least once every 2 years to meet the rapidly changing business environment.</v>
      </c>
      <c r="E135" s="25">
        <f>Prevention!D11</f>
        <v>0</v>
      </c>
      <c r="F135" s="25" t="str">
        <f>Prevention!E11</f>
        <v>No</v>
      </c>
      <c r="G135" s="25" t="e">
        <f>VLOOKUP(B135,Dashboard!$C$18:$G$33,5,FALSE)</f>
        <v>#N/A</v>
      </c>
    </row>
    <row r="136" spans="1:7" x14ac:dyDescent="0.3">
      <c r="A136" s="25" t="s">
        <v>226</v>
      </c>
      <c r="B136" s="25" t="s">
        <v>51</v>
      </c>
      <c r="C136" s="25" t="s">
        <v>52</v>
      </c>
      <c r="D136" s="25" t="str">
        <f>Prevention!B12</f>
        <v>Your governing body accepts overall accountability for controlling fraud and corruption risks, acknowledges fraud and corruption as a serious risk, is aware of the organisation's exposures, and demonstrates a high level of commitment to controlling fraud and corruption.</v>
      </c>
      <c r="E136" s="25">
        <f>Prevention!D12</f>
        <v>2</v>
      </c>
      <c r="F136" s="25" t="str">
        <f>Prevention!E12</f>
        <v>Yes</v>
      </c>
      <c r="G136" s="25" t="str">
        <f>VLOOKUP(B136,Dashboard!$C$18:$G$33,5,FALSE)</f>
        <v>Amber</v>
      </c>
    </row>
    <row r="137" spans="1:7" x14ac:dyDescent="0.3">
      <c r="A137" s="25" t="s">
        <v>226</v>
      </c>
      <c r="B137" s="25" t="s">
        <v>51</v>
      </c>
      <c r="C137" s="25" t="s">
        <v>52</v>
      </c>
      <c r="D137" s="25" t="str">
        <f>Prevention!B14</f>
        <v>Your entity has assigned accountability to a senior officer for fraud and corruption control.</v>
      </c>
      <c r="E137" s="25">
        <f>Prevention!D14</f>
        <v>2</v>
      </c>
      <c r="F137" s="25" t="str">
        <f>Prevention!E14</f>
        <v>Yes</v>
      </c>
      <c r="G137" s="25" t="str">
        <f>VLOOKUP(B137,Dashboard!$C$18:$G$33,5,FALSE)</f>
        <v>Amber</v>
      </c>
    </row>
    <row r="138" spans="1:7" x14ac:dyDescent="0.3">
      <c r="A138" s="25" t="s">
        <v>226</v>
      </c>
      <c r="B138" s="25" t="s">
        <v>51</v>
      </c>
      <c r="C138" s="25" t="s">
        <v>52</v>
      </c>
      <c r="D138" s="25" t="str">
        <f>Prevention!B15</f>
        <v xml:space="preserve">Your entity has a committee responsible for ensuring that fraud and corruption control outcomes are delivered and that resources for fraud risk management are coordinated effectively.
</v>
      </c>
      <c r="E138" s="25">
        <f>Prevention!D15</f>
        <v>0</v>
      </c>
      <c r="F138" s="25" t="str">
        <f>Prevention!E15</f>
        <v>No</v>
      </c>
      <c r="G138" s="25" t="str">
        <f>VLOOKUP(B138,Dashboard!$C$18:$G$33,5,FALSE)</f>
        <v>Amber</v>
      </c>
    </row>
    <row r="139" spans="1:7" x14ac:dyDescent="0.3">
      <c r="A139" s="25" t="s">
        <v>226</v>
      </c>
      <c r="B139" s="25" t="s">
        <v>51</v>
      </c>
      <c r="C139" s="25" t="s">
        <v>52</v>
      </c>
      <c r="D139" s="25" t="str">
        <f>Prevention!B16</f>
        <v>Management provides adequate resources to implement the planned fraud/corruption control initiatives outlined in the fraud and corruption control plan.</v>
      </c>
      <c r="E139" s="25">
        <f>Prevention!D16</f>
        <v>0</v>
      </c>
      <c r="F139" s="25" t="str">
        <f>Prevention!E16</f>
        <v>No</v>
      </c>
      <c r="G139" s="25" t="str">
        <f>VLOOKUP(B139,Dashboard!$C$18:$G$33,5,FALSE)</f>
        <v>Amber</v>
      </c>
    </row>
    <row r="140" spans="1:7" x14ac:dyDescent="0.3">
      <c r="A140" s="25" t="s">
        <v>226</v>
      </c>
      <c r="B140" s="25" t="s">
        <v>59</v>
      </c>
      <c r="C140" s="25" t="s">
        <v>60</v>
      </c>
      <c r="D140" s="25" t="str">
        <f>Prevention!B17</f>
        <v>Your entity has developed and delivered a code of conduct and ethics awareness and education program.</v>
      </c>
      <c r="E140" s="25">
        <f>Prevention!D17</f>
        <v>2</v>
      </c>
      <c r="F140" s="25" t="str">
        <f>Prevention!E17</f>
        <v>Yes</v>
      </c>
      <c r="G140" s="25" t="e">
        <f>VLOOKUP(B140,Dashboard!$C$18:$G$33,5,FALSE)</f>
        <v>#N/A</v>
      </c>
    </row>
    <row r="141" spans="1:7" x14ac:dyDescent="0.3">
      <c r="A141" s="25" t="s">
        <v>226</v>
      </c>
      <c r="B141" s="25" t="s">
        <v>59</v>
      </c>
      <c r="C141" s="25" t="s">
        <v>60</v>
      </c>
      <c r="D141" s="25" t="str">
        <f>Prevention!B18</f>
        <v>Your entity has communicated its code of conduct to all staff and external stakeholders and made it accessible via its intranet/website.</v>
      </c>
      <c r="E141" s="25">
        <f>Prevention!D18</f>
        <v>2</v>
      </c>
      <c r="F141" s="25" t="str">
        <f>Prevention!E18</f>
        <v>Yes</v>
      </c>
      <c r="G141" s="25" t="e">
        <f>VLOOKUP(B141,Dashboard!$C$18:$G$33,5,FALSE)</f>
        <v>#N/A</v>
      </c>
    </row>
    <row r="142" spans="1:7" x14ac:dyDescent="0.3">
      <c r="A142" s="25" t="s">
        <v>226</v>
      </c>
      <c r="B142" s="25" t="s">
        <v>59</v>
      </c>
      <c r="C142" s="25" t="s">
        <v>60</v>
      </c>
      <c r="D142" s="25" t="e">
        <f>Prevention!#REF!</f>
        <v>#REF!</v>
      </c>
      <c r="E142" s="25" t="e">
        <f>Prevention!#REF!</f>
        <v>#REF!</v>
      </c>
      <c r="F142" s="25" t="e">
        <f>Prevention!#REF!</f>
        <v>#REF!</v>
      </c>
      <c r="G142" s="25" t="e">
        <f>VLOOKUP(B142,Dashboard!$C$18:$G$33,5,FALSE)</f>
        <v>#N/A</v>
      </c>
    </row>
    <row r="143" spans="1:7" x14ac:dyDescent="0.3">
      <c r="A143" s="25" t="s">
        <v>226</v>
      </c>
      <c r="B143" s="25" t="s">
        <v>59</v>
      </c>
      <c r="C143" s="25" t="s">
        <v>60</v>
      </c>
      <c r="D143" s="25" t="e">
        <f>Prevention!#REF!</f>
        <v>#REF!</v>
      </c>
      <c r="E143" s="25" t="e">
        <f>Prevention!#REF!</f>
        <v>#REF!</v>
      </c>
      <c r="F143" s="25" t="e">
        <f>Prevention!#REF!</f>
        <v>#REF!</v>
      </c>
      <c r="G143" s="25" t="e">
        <f>VLOOKUP(B143,Dashboard!$C$18:$G$33,5,FALSE)</f>
        <v>#N/A</v>
      </c>
    </row>
    <row r="144" spans="1:7" x14ac:dyDescent="0.3">
      <c r="A144" s="25" t="s">
        <v>226</v>
      </c>
      <c r="B144" s="25" t="s">
        <v>59</v>
      </c>
      <c r="C144" s="25" t="s">
        <v>60</v>
      </c>
      <c r="D144" s="25" t="str">
        <f>Prevention!B19</f>
        <v>There are visible and overt examples of senior management's commitment to an ethical culture.</v>
      </c>
      <c r="E144" s="25">
        <f>Prevention!D19</f>
        <v>2</v>
      </c>
      <c r="F144" s="25" t="str">
        <f>Prevention!E19</f>
        <v>Yes</v>
      </c>
      <c r="G144" s="25" t="e">
        <f>VLOOKUP(B144,Dashboard!$C$18:$G$33,5,FALSE)</f>
        <v>#N/A</v>
      </c>
    </row>
    <row r="145" spans="1:7" x14ac:dyDescent="0.3">
      <c r="A145" s="25" t="s">
        <v>226</v>
      </c>
      <c r="B145" s="25" t="s">
        <v>59</v>
      </c>
      <c r="C145" s="25" t="s">
        <v>60</v>
      </c>
      <c r="D145" s="25" t="str">
        <f>Prevention!B20</f>
        <v>Senior management regularly assesses your entity's ethical culture (e.g. staff surveys).</v>
      </c>
      <c r="E145" s="25">
        <f>Prevention!D20</f>
        <v>0</v>
      </c>
      <c r="F145" s="25" t="str">
        <f>Prevention!E20</f>
        <v>No</v>
      </c>
      <c r="G145" s="25" t="e">
        <f>VLOOKUP(B145,Dashboard!$C$18:$G$33,5,FALSE)</f>
        <v>#N/A</v>
      </c>
    </row>
    <row r="146" spans="1:7" x14ac:dyDescent="0.3">
      <c r="A146" s="25" t="s">
        <v>226</v>
      </c>
      <c r="B146" s="25" t="s">
        <v>59</v>
      </c>
      <c r="C146" s="25" t="s">
        <v>60</v>
      </c>
      <c r="D146" s="25" t="str">
        <f>Prevention!B23</f>
        <v>Your entity includes ethical considerations in all staff performance reviews.</v>
      </c>
      <c r="E146" s="25">
        <f>Prevention!D23</f>
        <v>0</v>
      </c>
      <c r="F146" s="25" t="str">
        <f>Prevention!E23</f>
        <v>No</v>
      </c>
      <c r="G146" s="25" t="e">
        <f>VLOOKUP(B146,Dashboard!$C$18:$G$33,5,FALSE)</f>
        <v>#N/A</v>
      </c>
    </row>
    <row r="147" spans="1:7" x14ac:dyDescent="0.3">
      <c r="A147" s="25" t="s">
        <v>226</v>
      </c>
      <c r="B147" s="25" t="s">
        <v>69</v>
      </c>
      <c r="C147" s="25" t="s">
        <v>70</v>
      </c>
      <c r="D147" s="25" t="str">
        <f>Prevention!B24</f>
        <v xml:space="preserve">Your entity has a clear definition of fraud and corruption and has:
-  documented the definition in the fraud and corruption control plan
-  clearly communicated the definition to all staff
-  made it accessible for all staff and third parties. </v>
      </c>
      <c r="E147" s="25">
        <f>Prevention!D24</f>
        <v>1</v>
      </c>
      <c r="F147" s="25" t="str">
        <f>Prevention!E24</f>
        <v>Partially</v>
      </c>
      <c r="G147" s="25" t="e">
        <f>VLOOKUP(B147,Dashboard!$C$18:$G$33,5,FALSE)</f>
        <v>#N/A</v>
      </c>
    </row>
    <row r="148" spans="1:7" x14ac:dyDescent="0.3">
      <c r="A148" s="25" t="s">
        <v>226</v>
      </c>
      <c r="B148" s="25" t="s">
        <v>69</v>
      </c>
      <c r="C148" s="25" t="s">
        <v>70</v>
      </c>
      <c r="D148" s="25" t="str">
        <f>Prevention!B26</f>
        <v xml:space="preserve">Your entity regularly communicates its commitment to combat fraud and corruption to all staff (e.g. through staff bulletins, emails on fraud awareness, staff notice board, brochures, screensavers, discussion in team meetings). </v>
      </c>
      <c r="E148" s="25">
        <f>Prevention!D26</f>
        <v>2</v>
      </c>
      <c r="F148" s="25" t="str">
        <f>Prevention!E26</f>
        <v>Yes</v>
      </c>
      <c r="G148" s="25" t="e">
        <f>VLOOKUP(B148,Dashboard!$C$18:$G$33,5,FALSE)</f>
        <v>#N/A</v>
      </c>
    </row>
    <row r="149" spans="1:7" x14ac:dyDescent="0.3">
      <c r="A149" s="25" t="s">
        <v>226</v>
      </c>
      <c r="B149" s="25" t="s">
        <v>69</v>
      </c>
      <c r="C149" s="25" t="s">
        <v>70</v>
      </c>
      <c r="D149" s="25" t="str">
        <f>Prevention!B27</f>
        <v>Your entity's induction training program includes a session on fraud/corruption awareness and code of conduct.</v>
      </c>
      <c r="E149" s="25">
        <f>Prevention!D27</f>
        <v>2</v>
      </c>
      <c r="F149" s="25" t="str">
        <f>Prevention!E27</f>
        <v>Yes</v>
      </c>
      <c r="G149" s="25" t="e">
        <f>VLOOKUP(B149,Dashboard!$C$18:$G$33,5,FALSE)</f>
        <v>#N/A</v>
      </c>
    </row>
    <row r="150" spans="1:7" x14ac:dyDescent="0.3">
      <c r="A150" s="25" t="s">
        <v>226</v>
      </c>
      <c r="B150" s="25" t="s">
        <v>69</v>
      </c>
      <c r="C150" s="25" t="s">
        <v>70</v>
      </c>
      <c r="D150" s="25" t="str">
        <f>Prevention!B28</f>
        <v>Management ensures staff are aware of the types of behaviour that constitutes fraud and corruption i.e. fraud red flags.</v>
      </c>
      <c r="E150" s="25">
        <f>Prevention!D28</f>
        <v>2</v>
      </c>
      <c r="F150" s="25" t="str">
        <f>Prevention!E28</f>
        <v>Yes</v>
      </c>
      <c r="G150" s="25" t="e">
        <f>VLOOKUP(B150,Dashboard!$C$18:$G$33,5,FALSE)</f>
        <v>#N/A</v>
      </c>
    </row>
    <row r="151" spans="1:7" x14ac:dyDescent="0.3">
      <c r="A151" s="25" t="s">
        <v>226</v>
      </c>
      <c r="B151" s="25" t="s">
        <v>69</v>
      </c>
      <c r="C151" s="25" t="s">
        <v>70</v>
      </c>
      <c r="D151" s="25" t="str">
        <f>Prevention!B29</f>
        <v>Staff understand how to report suspicions of fraud/corruption and are encouraged to do so (if required).</v>
      </c>
      <c r="E151" s="25">
        <f>Prevention!D29</f>
        <v>2</v>
      </c>
      <c r="F151" s="25" t="str">
        <f>Prevention!E29</f>
        <v>Yes</v>
      </c>
      <c r="G151" s="25" t="e">
        <f>VLOOKUP(B151,Dashboard!$C$18:$G$33,5,FALSE)</f>
        <v>#N/A</v>
      </c>
    </row>
    <row r="152" spans="1:7" x14ac:dyDescent="0.3">
      <c r="A152" s="25" t="s">
        <v>226</v>
      </c>
      <c r="B152" s="25" t="s">
        <v>69</v>
      </c>
      <c r="C152" s="25" t="s">
        <v>70</v>
      </c>
      <c r="D152" s="25" t="str">
        <f>Prevention!B30</f>
        <v>Management provides regular fraud/corruption risk awareness training to all staff members appropriate to their level of responsibility and risk exposure. This includes staff with responsibilities for dealing with third parties.</v>
      </c>
      <c r="E152" s="25">
        <f>Prevention!D30</f>
        <v>2</v>
      </c>
      <c r="F152" s="25" t="str">
        <f>Prevention!E30</f>
        <v>Yes</v>
      </c>
      <c r="G152" s="25" t="e">
        <f>VLOOKUP(B152,Dashboard!$C$18:$G$33,5,FALSE)</f>
        <v>#N/A</v>
      </c>
    </row>
    <row r="153" spans="1:7" x14ac:dyDescent="0.3">
      <c r="A153" s="25" t="s">
        <v>226</v>
      </c>
      <c r="B153" s="25" t="s">
        <v>69</v>
      </c>
      <c r="C153" s="25" t="s">
        <v>70</v>
      </c>
      <c r="D153" s="25" t="str">
        <f>Prevention!B31</f>
        <v>Your entity keeps a staff training register and monitors it to ensure all staff complete fraud and corruption training on an ongoing basis.</v>
      </c>
      <c r="E153" s="25">
        <f>Prevention!D31</f>
        <v>2</v>
      </c>
      <c r="F153" s="25" t="str">
        <f>Prevention!E31</f>
        <v>Yes</v>
      </c>
      <c r="G153" s="25" t="e">
        <f>VLOOKUP(B153,Dashboard!$C$18:$G$33,5,FALSE)</f>
        <v>#N/A</v>
      </c>
    </row>
    <row r="154" spans="1:7" x14ac:dyDescent="0.3">
      <c r="A154" s="25" t="s">
        <v>226</v>
      </c>
      <c r="B154" s="25" t="s">
        <v>69</v>
      </c>
      <c r="C154" s="25" t="s">
        <v>70</v>
      </c>
      <c r="D154" s="25" t="str">
        <f>Prevention!B33</f>
        <v>Your entity communicates its commitment to combat fraud and corruption to external stakeholders through various means. For example: on your entity's website, in the annual report, declarations in general terms and conditions of business dealings, and declarations in 'requests for tender' or similar invitations.</v>
      </c>
      <c r="E154" s="25">
        <f>Prevention!D33</f>
        <v>2</v>
      </c>
      <c r="F154" s="25" t="str">
        <f>Prevention!E33</f>
        <v>Yes</v>
      </c>
      <c r="G154" s="25" t="e">
        <f>VLOOKUP(B154,Dashboard!$C$18:$G$33,5,FALSE)</f>
        <v>#N/A</v>
      </c>
    </row>
    <row r="155" spans="1:7" x14ac:dyDescent="0.3">
      <c r="A155" s="25" t="s">
        <v>226</v>
      </c>
      <c r="B155" s="25" t="s">
        <v>82</v>
      </c>
      <c r="C155" s="25" t="s">
        <v>228</v>
      </c>
      <c r="D155" s="25" t="str">
        <f>Prevention!B34</f>
        <v>Senior management identifies emerging risks and threats by conducting a fraud/corruption risk assessment at least every 2 years. Your entity undertakes more regular reviews for areas of greater risk.</v>
      </c>
      <c r="E155" s="25">
        <f>Prevention!D34</f>
        <v>0</v>
      </c>
      <c r="F155" s="25" t="str">
        <f>Prevention!E34</f>
        <v>No</v>
      </c>
      <c r="G155" s="25" t="str">
        <f>VLOOKUP(B155,Dashboard!$C$18:$G$33,5,FALSE)</f>
        <v>Amber</v>
      </c>
    </row>
    <row r="156" spans="1:7" x14ac:dyDescent="0.3">
      <c r="A156" s="25" t="s">
        <v>226</v>
      </c>
      <c r="B156" s="25" t="s">
        <v>82</v>
      </c>
      <c r="C156" s="25" t="s">
        <v>228</v>
      </c>
      <c r="D156" s="25" t="str">
        <f>Prevention!B35</f>
        <v>Management documents identified risks, risk ratings, and treatments in fraud/corruption risk registers as part of your entity's risk management framework. Management regularly monitors and reviews the risks and escalates them where necessary.</v>
      </c>
      <c r="E156" s="25">
        <f>Prevention!D35</f>
        <v>2</v>
      </c>
      <c r="F156" s="25" t="str">
        <f>Prevention!E35</f>
        <v>Yes</v>
      </c>
      <c r="G156" s="25" t="str">
        <f>VLOOKUP(B156,Dashboard!$C$18:$G$33,5,FALSE)</f>
        <v>Amber</v>
      </c>
    </row>
    <row r="157" spans="1:7" x14ac:dyDescent="0.3">
      <c r="A157" s="25" t="s">
        <v>226</v>
      </c>
      <c r="B157" s="25" t="s">
        <v>82</v>
      </c>
      <c r="C157" s="25" t="s">
        <v>228</v>
      </c>
      <c r="D157" s="25" t="str">
        <f>Prevention!B37</f>
        <v>Management use results of fraud/corruption risk assessments to improve internal controls.</v>
      </c>
      <c r="E157" s="25">
        <f>Prevention!D37</f>
        <v>0</v>
      </c>
      <c r="F157" s="25" t="str">
        <f>Prevention!E37</f>
        <v>No</v>
      </c>
      <c r="G157" s="25" t="str">
        <f>VLOOKUP(B157,Dashboard!$C$18:$G$33,5,FALSE)</f>
        <v>Amber</v>
      </c>
    </row>
    <row r="158" spans="1:7" x14ac:dyDescent="0.3">
      <c r="A158" s="25" t="s">
        <v>226</v>
      </c>
      <c r="B158" s="25" t="s">
        <v>82</v>
      </c>
      <c r="C158" s="25" t="s">
        <v>228</v>
      </c>
      <c r="D158" s="25" t="str">
        <f>Prevention!B39</f>
        <v>Management prioritises areas with emerging risks and threats, as identified through fraud risk assessments, to develop fraud/corruption prevention and detection methods (e.g. targeted data analytics).</v>
      </c>
      <c r="E158" s="25">
        <f>Prevention!D39</f>
        <v>2</v>
      </c>
      <c r="F158" s="25" t="str">
        <f>Prevention!E39</f>
        <v>Yes</v>
      </c>
      <c r="G158" s="25" t="str">
        <f>VLOOKUP(B158,Dashboard!$C$18:$G$33,5,FALSE)</f>
        <v>Amber</v>
      </c>
    </row>
    <row r="159" spans="1:7" x14ac:dyDescent="0.3">
      <c r="A159" s="25" t="s">
        <v>226</v>
      </c>
      <c r="B159" s="25" t="s">
        <v>91</v>
      </c>
      <c r="C159" s="25" t="s">
        <v>229</v>
      </c>
      <c r="D159" s="25" t="str">
        <f>Prevention!B40</f>
        <v xml:space="preserve">Management has documented internal control policy and procedures, updates them regularly, and clearly communicates them to relevant staff.  </v>
      </c>
      <c r="E159" s="25">
        <f>Prevention!D40</f>
        <v>2</v>
      </c>
      <c r="F159" s="25" t="str">
        <f>Prevention!E40</f>
        <v>Yes</v>
      </c>
      <c r="G159" s="25" t="e">
        <f>VLOOKUP(B159,Dashboard!$C$18:$G$33,5,FALSE)</f>
        <v>#N/A</v>
      </c>
    </row>
    <row r="160" spans="1:7" x14ac:dyDescent="0.3">
      <c r="A160" s="25" t="s">
        <v>226</v>
      </c>
      <c r="B160" s="25" t="s">
        <v>91</v>
      </c>
      <c r="C160" s="25" t="s">
        <v>229</v>
      </c>
      <c r="D160" s="25" t="str">
        <f>Prevention!B43</f>
        <v>Management has matched internal controls to specific risks for business operations.</v>
      </c>
      <c r="E160" s="25">
        <f>Prevention!D43</f>
        <v>2</v>
      </c>
      <c r="F160" s="25" t="str">
        <f>Prevention!E43</f>
        <v>Yes</v>
      </c>
      <c r="G160" s="25" t="e">
        <f>VLOOKUP(B160,Dashboard!$C$18:$G$33,5,FALSE)</f>
        <v>#N/A</v>
      </c>
    </row>
    <row r="161" spans="1:7" x14ac:dyDescent="0.3">
      <c r="A161" s="25" t="s">
        <v>226</v>
      </c>
      <c r="B161" s="25" t="s">
        <v>91</v>
      </c>
      <c r="C161" s="25" t="s">
        <v>229</v>
      </c>
      <c r="D161" s="25" t="str">
        <f>Prevention!B44</f>
        <v xml:space="preserve">Management regularly reviews the effectiveness of internal controls.  </v>
      </c>
      <c r="E161" s="25">
        <f>Prevention!D44</f>
        <v>1</v>
      </c>
      <c r="F161" s="25" t="str">
        <f>Prevention!E44</f>
        <v>Partially</v>
      </c>
      <c r="G161" s="25" t="e">
        <f>VLOOKUP(B161,Dashboard!$C$18:$G$33,5,FALSE)</f>
        <v>#N/A</v>
      </c>
    </row>
    <row r="162" spans="1:7" x14ac:dyDescent="0.3">
      <c r="A162" s="25" t="s">
        <v>226</v>
      </c>
      <c r="B162" s="25" t="s">
        <v>91</v>
      </c>
      <c r="C162" s="25" t="s">
        <v>229</v>
      </c>
      <c r="D162" s="25" t="str">
        <f>Prevention!B45</f>
        <v>Segregation of duties – management has implemented mitigating controls where segregation of duties are not possible to apply.</v>
      </c>
      <c r="E162" s="25">
        <f>Prevention!D45</f>
        <v>2</v>
      </c>
      <c r="F162" s="25" t="str">
        <f>Prevention!E45</f>
        <v>Yes</v>
      </c>
      <c r="G162" s="25" t="e">
        <f>VLOOKUP(B162,Dashboard!$C$18:$G$33,5,FALSE)</f>
        <v>#N/A</v>
      </c>
    </row>
    <row r="163" spans="1:7" x14ac:dyDescent="0.3">
      <c r="A163" s="25" t="s">
        <v>226</v>
      </c>
      <c r="B163" s="25" t="s">
        <v>91</v>
      </c>
      <c r="C163" s="25" t="s">
        <v>229</v>
      </c>
      <c r="D163" s="25" t="str">
        <f>Prevention!B46</f>
        <v xml:space="preserve">Management reassesses the adequacy of internal controls and improves them where necessary when fraudulent or corrupt activity has been detected. </v>
      </c>
      <c r="E163" s="25">
        <f>Prevention!D46</f>
        <v>2</v>
      </c>
      <c r="F163" s="25" t="str">
        <f>Prevention!E46</f>
        <v>Yes</v>
      </c>
      <c r="G163" s="25" t="e">
        <f>VLOOKUP(B163,Dashboard!$C$18:$G$33,5,FALSE)</f>
        <v>#N/A</v>
      </c>
    </row>
    <row r="164" spans="1:7" x14ac:dyDescent="0.3">
      <c r="A164" s="25" t="s">
        <v>226</v>
      </c>
      <c r="B164" s="25" t="s">
        <v>91</v>
      </c>
      <c r="C164" s="25" t="s">
        <v>229</v>
      </c>
      <c r="D164" s="25" t="str">
        <f>Prevention!B48</f>
        <v>Management has assessed the adequacy of the internal control environment where there has been rapid organisational changes or new functions created.</v>
      </c>
      <c r="E164" s="25">
        <f>Prevention!D48</f>
        <v>2</v>
      </c>
      <c r="F164" s="25" t="str">
        <f>Prevention!E48</f>
        <v>Yes</v>
      </c>
      <c r="G164" s="25" t="e">
        <f>VLOOKUP(B164,Dashboard!$C$18:$G$33,5,FALSE)</f>
        <v>#N/A</v>
      </c>
    </row>
    <row r="165" spans="1:7" x14ac:dyDescent="0.3">
      <c r="A165" s="25" t="s">
        <v>226</v>
      </c>
      <c r="B165" s="25" t="s">
        <v>91</v>
      </c>
      <c r="C165" s="25" t="s">
        <v>229</v>
      </c>
      <c r="D165" s="25" t="e">
        <f>Prevention!#REF!</f>
        <v>#REF!</v>
      </c>
      <c r="E165" s="25" t="e">
        <f>Prevention!#REF!</f>
        <v>#REF!</v>
      </c>
      <c r="F165" s="25" t="e">
        <f>Prevention!#REF!</f>
        <v>#REF!</v>
      </c>
      <c r="G165" s="25" t="e">
        <f>VLOOKUP(B165,Dashboard!$C$18:$G$33,5,FALSE)</f>
        <v>#N/A</v>
      </c>
    </row>
    <row r="166" spans="1:7" x14ac:dyDescent="0.3">
      <c r="A166" s="25" t="s">
        <v>226</v>
      </c>
      <c r="B166" s="25" t="s">
        <v>104</v>
      </c>
      <c r="C166" s="25" t="s">
        <v>105</v>
      </c>
      <c r="D166" s="25" t="str">
        <f>Prevention!B50</f>
        <v xml:space="preserve">Line managers are aware of their mandatory accountability for the prevention and detection of fraud and corruption and for promptly reporting matters that come to their attention. </v>
      </c>
      <c r="E166" s="25">
        <f>Prevention!D50</f>
        <v>0</v>
      </c>
      <c r="F166" s="25" t="str">
        <f>Prevention!E50</f>
        <v>No</v>
      </c>
      <c r="G166" s="25" t="e">
        <f>VLOOKUP(B166,Dashboard!$C$18:$G$33,5,FALSE)</f>
        <v>#N/A</v>
      </c>
    </row>
    <row r="167" spans="1:7" x14ac:dyDescent="0.3">
      <c r="A167" s="25" t="s">
        <v>226</v>
      </c>
      <c r="B167" s="25" t="s">
        <v>104</v>
      </c>
      <c r="C167" s="25" t="s">
        <v>105</v>
      </c>
      <c r="D167" s="25" t="str">
        <f>Prevention!B52</f>
        <v>Line managers receive appropriate fraud and corruption control training.</v>
      </c>
      <c r="E167" s="25">
        <f>Prevention!D52</f>
        <v>1</v>
      </c>
      <c r="F167" s="25" t="str">
        <f>Prevention!E52</f>
        <v>Partially</v>
      </c>
      <c r="G167" s="25" t="e">
        <f>VLOOKUP(B167,Dashboard!$C$18:$G$33,5,FALSE)</f>
        <v>#N/A</v>
      </c>
    </row>
    <row r="168" spans="1:7" x14ac:dyDescent="0.3">
      <c r="A168" s="25" t="s">
        <v>226</v>
      </c>
      <c r="B168" s="25" t="s">
        <v>104</v>
      </c>
      <c r="C168" s="25" t="s">
        <v>105</v>
      </c>
      <c r="D168" s="25" t="e">
        <f>Prevention!#REF!</f>
        <v>#REF!</v>
      </c>
      <c r="E168" s="25" t="e">
        <f>Prevention!#REF!</f>
        <v>#REF!</v>
      </c>
      <c r="F168" s="25" t="e">
        <f>Prevention!#REF!</f>
        <v>#REF!</v>
      </c>
      <c r="G168" s="25" t="e">
        <f>VLOOKUP(B168,Dashboard!$C$18:$G$33,5,FALSE)</f>
        <v>#N/A</v>
      </c>
    </row>
    <row r="169" spans="1:7" x14ac:dyDescent="0.3">
      <c r="A169" s="25" t="s">
        <v>226</v>
      </c>
      <c r="B169" s="25" t="s">
        <v>104</v>
      </c>
      <c r="C169" s="25" t="s">
        <v>105</v>
      </c>
      <c r="D169" s="25" t="str">
        <f>Prevention!B54</f>
        <v>Line managers hold regular discussions with staff about ethical dilemmas that include fraud case studies.</v>
      </c>
      <c r="E169" s="25">
        <f>Prevention!D54</f>
        <v>0</v>
      </c>
      <c r="F169" s="25" t="str">
        <f>Prevention!E54</f>
        <v>No</v>
      </c>
      <c r="G169" s="25" t="e">
        <f>VLOOKUP(B169,Dashboard!$C$18:$G$33,5,FALSE)</f>
        <v>#N/A</v>
      </c>
    </row>
    <row r="170" spans="1:7" x14ac:dyDescent="0.3">
      <c r="A170" s="25" t="s">
        <v>226</v>
      </c>
      <c r="B170" s="25" t="s">
        <v>114</v>
      </c>
      <c r="C170" s="25" t="s">
        <v>115</v>
      </c>
      <c r="D170" s="25" t="str">
        <f>Prevention!B58</f>
        <v>Your entity sets clear accountabilities to implement all aspects of the fraud and corruption control plan across your entity's operations and has documented roles and accountabilities within the fraud and corruption control plan, i.e.:
- chief executive officer/director-general etc.
- executive management
- board
- fraud control officer
- risk management officer
- all employees
- contractors
- internal audit
- external audit.</v>
      </c>
      <c r="E170" s="25">
        <f>Prevention!D58</f>
        <v>2</v>
      </c>
      <c r="F170" s="25" t="str">
        <f>Prevention!E58</f>
        <v>Yes</v>
      </c>
      <c r="G170" s="25" t="e">
        <f>VLOOKUP(B170,Dashboard!$C$18:$G$33,5,FALSE)</f>
        <v>#N/A</v>
      </c>
    </row>
    <row r="171" spans="1:7" x14ac:dyDescent="0.3">
      <c r="A171" s="25" t="s">
        <v>226</v>
      </c>
      <c r="B171" s="25" t="s">
        <v>114</v>
      </c>
      <c r="C171" s="25" t="s">
        <v>115</v>
      </c>
      <c r="D171" s="25" t="str">
        <f>Prevention!B59</f>
        <v>Your fraud control officer has the appropriate skills and experience to effectively implement, monitor, and review the fraud and corruption control plan.</v>
      </c>
      <c r="E171" s="25">
        <f>Prevention!D59</f>
        <v>0</v>
      </c>
      <c r="F171" s="25" t="str">
        <f>Prevention!E59</f>
        <v>No</v>
      </c>
      <c r="G171" s="25" t="e">
        <f>VLOOKUP(B171,Dashboard!$C$18:$G$33,5,FALSE)</f>
        <v>#N/A</v>
      </c>
    </row>
    <row r="172" spans="1:7" x14ac:dyDescent="0.3">
      <c r="A172" s="25" t="s">
        <v>226</v>
      </c>
      <c r="B172" s="25" t="s">
        <v>114</v>
      </c>
      <c r="C172" s="25" t="s">
        <v>115</v>
      </c>
      <c r="D172" s="25" t="str">
        <f>Prevention!B60</f>
        <v>The fraud control officer monitors the performance of staff responsible for implementing various activities within the fraud and corruption control plan.</v>
      </c>
      <c r="E172" s="25">
        <f>Prevention!D60</f>
        <v>2</v>
      </c>
      <c r="F172" s="25" t="str">
        <f>Prevention!E60</f>
        <v>Yes</v>
      </c>
      <c r="G172" s="25" t="e">
        <f>VLOOKUP(B172,Dashboard!$C$18:$G$33,5,FALSE)</f>
        <v>#N/A</v>
      </c>
    </row>
    <row r="173" spans="1:7" x14ac:dyDescent="0.3">
      <c r="A173" s="25" t="s">
        <v>226</v>
      </c>
      <c r="B173" s="25" t="s">
        <v>114</v>
      </c>
      <c r="C173" s="25" t="s">
        <v>115</v>
      </c>
      <c r="D173" s="25" t="e">
        <f>Prevention!#REF!</f>
        <v>#REF!</v>
      </c>
      <c r="E173" s="25" t="e">
        <f>Prevention!#REF!</f>
        <v>#REF!</v>
      </c>
      <c r="F173" s="25" t="e">
        <f>Prevention!#REF!</f>
        <v>#REF!</v>
      </c>
      <c r="G173" s="25" t="e">
        <f>VLOOKUP(B173,Dashboard!$C$18:$G$33,5,FALSE)</f>
        <v>#N/A</v>
      </c>
    </row>
    <row r="174" spans="1:7" ht="70" x14ac:dyDescent="0.3">
      <c r="A174" s="25" t="s">
        <v>226</v>
      </c>
      <c r="B174" s="25" t="s">
        <v>120</v>
      </c>
      <c r="C174" s="26" t="s">
        <v>121</v>
      </c>
      <c r="D174" s="25" t="str">
        <f>Prevention!B61</f>
        <v>Your entity appropriately resources its internal audit function and ensures it has access to executive management and the audit committee.</v>
      </c>
      <c r="E174" s="25">
        <f>Prevention!D61</f>
        <v>2</v>
      </c>
      <c r="F174" s="25" t="str">
        <f>Prevention!E61</f>
        <v>Yes</v>
      </c>
      <c r="G174" s="25" t="str">
        <f>VLOOKUP(B174,Dashboard!$C$18:$G$33,5,FALSE)</f>
        <v>Amber</v>
      </c>
    </row>
    <row r="175" spans="1:7" ht="70" x14ac:dyDescent="0.3">
      <c r="A175" s="25" t="s">
        <v>226</v>
      </c>
      <c r="B175" s="25" t="s">
        <v>120</v>
      </c>
      <c r="C175" s="26" t="s">
        <v>121</v>
      </c>
      <c r="D175" s="25" t="str">
        <f>Prevention!B62</f>
        <v>Internal audit has the knowledge to identify indicators of potential fraud and plays a role in the prevention and detection of fraud/corruption by assessing adherence to internal control systems and compliance with the fraud and corruption control plan.</v>
      </c>
      <c r="E175" s="25">
        <f>Prevention!D62</f>
        <v>2</v>
      </c>
      <c r="F175" s="25" t="str">
        <f>Prevention!E62</f>
        <v>Yes</v>
      </c>
      <c r="G175" s="25" t="str">
        <f>VLOOKUP(B175,Dashboard!$C$18:$G$33,5,FALSE)</f>
        <v>Amber</v>
      </c>
    </row>
    <row r="176" spans="1:7" ht="70" x14ac:dyDescent="0.3">
      <c r="A176" s="25" t="s">
        <v>226</v>
      </c>
      <c r="B176" s="25" t="s">
        <v>120</v>
      </c>
      <c r="C176" s="26" t="s">
        <v>121</v>
      </c>
      <c r="D176" s="25" t="str">
        <f>Prevention!B63</f>
        <v>Internal audit conducts audits of the fraud risks registers and uses audit findings to inform and improve the fraud control strategy.</v>
      </c>
      <c r="E176" s="25">
        <f>Prevention!D63</f>
        <v>0</v>
      </c>
      <c r="F176" s="25" t="str">
        <f>Prevention!E63</f>
        <v>No</v>
      </c>
      <c r="G176" s="25" t="str">
        <f>VLOOKUP(B176,Dashboard!$C$18:$G$33,5,FALSE)</f>
        <v>Amber</v>
      </c>
    </row>
    <row r="177" spans="1:7" ht="70" x14ac:dyDescent="0.3">
      <c r="A177" s="25" t="s">
        <v>226</v>
      </c>
      <c r="B177" s="25" t="s">
        <v>120</v>
      </c>
      <c r="C177" s="26" t="s">
        <v>121</v>
      </c>
      <c r="D177" s="25" t="str">
        <f>Prevention!B65</f>
        <v>Internal audit uses data analytics and/or continuous control monitoring to assist management with fraud/corruption detection.</v>
      </c>
      <c r="E177" s="25">
        <f>Prevention!D65</f>
        <v>2</v>
      </c>
      <c r="F177" s="25" t="str">
        <f>Prevention!E65</f>
        <v>Yes</v>
      </c>
      <c r="G177" s="25" t="str">
        <f>VLOOKUP(B177,Dashboard!$C$18:$G$33,5,FALSE)</f>
        <v>Amber</v>
      </c>
    </row>
    <row r="178" spans="1:7" x14ac:dyDescent="0.3">
      <c r="A178" s="25" t="s">
        <v>226</v>
      </c>
      <c r="B178" s="25" t="s">
        <v>129</v>
      </c>
      <c r="C178" s="25" t="s">
        <v>230</v>
      </c>
      <c r="D178" s="25" t="str">
        <f>Prevention!B66</f>
        <v>Your entity conducts workforce screening in accordance with AS 4811 (e.g. criminal history and disciplinary checks on prospective employees).</v>
      </c>
      <c r="E178" s="25">
        <f>Prevention!D66</f>
        <v>2</v>
      </c>
      <c r="F178" s="25" t="str">
        <f>Prevention!E66</f>
        <v>Yes</v>
      </c>
      <c r="G178" s="25" t="e">
        <f>VLOOKUP(B178,Dashboard!$C$18:$G$33,5,FALSE)</f>
        <v>#N/A</v>
      </c>
    </row>
    <row r="179" spans="1:7" x14ac:dyDescent="0.3">
      <c r="A179" s="25" t="s">
        <v>226</v>
      </c>
      <c r="B179" s="25" t="s">
        <v>129</v>
      </c>
      <c r="C179" s="25" t="s">
        <v>230</v>
      </c>
      <c r="D179" s="25" t="e">
        <f>Prevention!#REF!</f>
        <v>#REF!</v>
      </c>
      <c r="E179" s="25" t="e">
        <f>Prevention!#REF!</f>
        <v>#REF!</v>
      </c>
      <c r="F179" s="25" t="e">
        <f>Prevention!#REF!</f>
        <v>#REF!</v>
      </c>
      <c r="G179" s="25" t="e">
        <f>VLOOKUP(B179,Dashboard!$C$18:$G$33,5,FALSE)</f>
        <v>#N/A</v>
      </c>
    </row>
    <row r="180" spans="1:7" x14ac:dyDescent="0.3">
      <c r="A180" s="25" t="s">
        <v>226</v>
      </c>
      <c r="B180" s="25" t="s">
        <v>129</v>
      </c>
      <c r="C180" s="25" t="s">
        <v>230</v>
      </c>
      <c r="D180" s="25" t="e">
        <f>Prevention!#REF!</f>
        <v>#REF!</v>
      </c>
      <c r="E180" s="25" t="e">
        <f>Prevention!#REF!</f>
        <v>#REF!</v>
      </c>
      <c r="F180" s="25" t="e">
        <f>Prevention!#REF!</f>
        <v>#REF!</v>
      </c>
      <c r="G180" s="25" t="e">
        <f>VLOOKUP(B180,Dashboard!$C$18:$G$33,5,FALSE)</f>
        <v>#N/A</v>
      </c>
    </row>
    <row r="181" spans="1:7" x14ac:dyDescent="0.3">
      <c r="A181" s="25" t="s">
        <v>226</v>
      </c>
      <c r="B181" s="25" t="s">
        <v>135</v>
      </c>
      <c r="C181" s="25" t="s">
        <v>231</v>
      </c>
      <c r="D181" s="25" t="e">
        <f>Prevention!#REF!</f>
        <v>#REF!</v>
      </c>
      <c r="E181" s="25">
        <f>Prevention!D69</f>
        <v>2</v>
      </c>
      <c r="F181" s="25" t="str">
        <f>Prevention!E69</f>
        <v>Yes</v>
      </c>
      <c r="G181" s="25" t="e">
        <f>VLOOKUP(B181,Dashboard!$C$18:$G$33,5,FALSE)</f>
        <v>#N/A</v>
      </c>
    </row>
    <row r="182" spans="1:7" x14ac:dyDescent="0.3">
      <c r="A182" s="25" t="s">
        <v>226</v>
      </c>
      <c r="B182" s="25" t="s">
        <v>135</v>
      </c>
      <c r="C182" s="25" t="s">
        <v>231</v>
      </c>
      <c r="D182" s="25" t="str">
        <f>Prevention!B70</f>
        <v>Your entity conducts integrity due diligence checks on new business associates and periodically confirms the bona fides of ongoing business associates (e.g. reference and credit checks). Based on your due diligence and risk assessment, you require business associates to adopt a FCCS that confirms the relevant standards or required aspects of it.</v>
      </c>
      <c r="E182" s="25">
        <f>Prevention!D70</f>
        <v>0</v>
      </c>
      <c r="F182" s="25" t="str">
        <f>Prevention!E70</f>
        <v>No</v>
      </c>
      <c r="G182" s="25" t="e">
        <f>VLOOKUP(B182,Dashboard!$C$18:$G$33,5,FALSE)</f>
        <v>#N/A</v>
      </c>
    </row>
    <row r="183" spans="1:7" x14ac:dyDescent="0.3">
      <c r="A183" s="25" t="s">
        <v>226</v>
      </c>
      <c r="B183" s="25" t="s">
        <v>135</v>
      </c>
      <c r="C183" s="25" t="s">
        <v>231</v>
      </c>
      <c r="D183" s="25" t="str">
        <f>Prevention!B72</f>
        <v xml:space="preserve">Your entity alerts third parties and external service providers of its code of conduct and any other fraud/corruption-related guidance materials. </v>
      </c>
      <c r="E183" s="25">
        <f>Prevention!D72</f>
        <v>1</v>
      </c>
      <c r="F183" s="25" t="str">
        <f>Prevention!E72</f>
        <v>Partially</v>
      </c>
      <c r="G183" s="25" t="e">
        <f>VLOOKUP(B183,Dashboard!$C$18:$G$33,5,FALSE)</f>
        <v>#N/A</v>
      </c>
    </row>
    <row r="184" spans="1:7" x14ac:dyDescent="0.3">
      <c r="A184" s="25" t="s">
        <v>226</v>
      </c>
      <c r="B184" s="25" t="s">
        <v>135</v>
      </c>
      <c r="C184" s="25" t="s">
        <v>231</v>
      </c>
      <c r="D184" s="25" t="str">
        <f>Prevention!B73</f>
        <v>Your entity conducts due diligence checks on potential third parties and suppliers including reference and finance checks.</v>
      </c>
      <c r="E184" s="25">
        <f>Prevention!D73</f>
        <v>0</v>
      </c>
      <c r="F184" s="25" t="str">
        <f>Prevention!E73</f>
        <v>No</v>
      </c>
      <c r="G184" s="25" t="e">
        <f>VLOOKUP(B184,Dashboard!$C$18:$G$33,5,FALSE)</f>
        <v>#N/A</v>
      </c>
    </row>
    <row r="185" spans="1:7" x14ac:dyDescent="0.3">
      <c r="A185" s="25" t="s">
        <v>232</v>
      </c>
      <c r="B185" s="26" t="s">
        <v>206</v>
      </c>
      <c r="C185" s="25" t="s">
        <v>233</v>
      </c>
      <c r="D185" s="25" t="str">
        <f>'Detection and response'!B7</f>
        <v>Your entity prioritises its detection program by identifying services and business functions susceptible to fraud/corruption based on fraud risk assessments.</v>
      </c>
      <c r="E185" s="25">
        <f>'Detection and response'!D7</f>
        <v>2</v>
      </c>
      <c r="F185" s="25" t="str">
        <f>'Detection and response'!E7</f>
        <v>Yes</v>
      </c>
      <c r="G185" s="25" t="str">
        <f>VLOOKUP(B185,Dashboard!$C$18:$G$33,5,FALSE)</f>
        <v>Amber</v>
      </c>
    </row>
    <row r="186" spans="1:7" x14ac:dyDescent="0.3">
      <c r="A186" s="25" t="s">
        <v>232</v>
      </c>
      <c r="B186" s="26" t="s">
        <v>206</v>
      </c>
      <c r="C186" s="25" t="s">
        <v>233</v>
      </c>
      <c r="D186" s="25" t="str">
        <f>'Detection and response'!B8</f>
        <v xml:space="preserve">Post transactional review
Your entity has a program for detection of fraud and corruption events by post transactional review that is appropriate for your entity's assessed fraud and corruption exposures (e.g. transaction types assessed as higher risk have more rigorous review than lower-risk and lower-volume transactions). </v>
      </c>
      <c r="E186" s="25">
        <f>'Detection and response'!D8</f>
        <v>0</v>
      </c>
      <c r="F186" s="25" t="str">
        <f>'Detection and response'!E8</f>
        <v>No</v>
      </c>
      <c r="G186" s="25" t="str">
        <f>VLOOKUP(B186,Dashboard!$C$18:$G$33,5,FALSE)</f>
        <v>Amber</v>
      </c>
    </row>
    <row r="187" spans="1:7" x14ac:dyDescent="0.3">
      <c r="A187" s="25" t="s">
        <v>232</v>
      </c>
      <c r="B187" s="26" t="s">
        <v>206</v>
      </c>
      <c r="C187" s="25" t="s">
        <v>233</v>
      </c>
      <c r="D187" s="25" t="str">
        <f>'Detection and response'!B11</f>
        <v>Data analytics
Your entity applies data analytic techniques to detect fraud and corruption that are designed using relevant indicators of your entity's fraud and corruption exposures (e.g. invoice fraud may have been identified as a high risk in your entity so data analytics test should focus on identifying red flags using relevant information). This includes identifying:
- suspicious activities or anomalous transactions
- opportunities for efficiency improvements
- overpayment and cost recovery opportunities
- risks of particular vendors
- targeted testing of operational hot spots (business units or personnel).</v>
      </c>
      <c r="E187" s="25">
        <f>'Detection and response'!D11</f>
        <v>2</v>
      </c>
      <c r="F187" s="25" t="str">
        <f>'Detection and response'!E11</f>
        <v>Yes</v>
      </c>
      <c r="G187" s="25" t="str">
        <f>VLOOKUP(B187,Dashboard!$C$18:$G$33,5,FALSE)</f>
        <v>Amber</v>
      </c>
    </row>
    <row r="188" spans="1:7" x14ac:dyDescent="0.3">
      <c r="A188" s="25" t="s">
        <v>232</v>
      </c>
      <c r="B188" s="26" t="s">
        <v>206</v>
      </c>
      <c r="C188" s="25" t="s">
        <v>233</v>
      </c>
      <c r="D188" s="25" t="str">
        <f>'Detection and response'!B12</f>
        <v>Fraud and corruption reporting channels
Your entity has established a range of reporting channels for internal staff and other interested parties that includes staff reporting directly to their manager/supervisor as well as alternative means of raising concerns (including anonymously) outside the management chain.</v>
      </c>
      <c r="E188" s="25">
        <f>'Detection and response'!D12</f>
        <v>2</v>
      </c>
      <c r="F188" s="25" t="str">
        <f>'Detection and response'!E12</f>
        <v>Yes</v>
      </c>
      <c r="G188" s="25" t="str">
        <f>VLOOKUP(B188,Dashboard!$C$18:$G$33,5,FALSE)</f>
        <v>Amber</v>
      </c>
    </row>
    <row r="189" spans="1:7" x14ac:dyDescent="0.3">
      <c r="A189" s="25" t="s">
        <v>232</v>
      </c>
      <c r="B189" s="26" t="s">
        <v>206</v>
      </c>
      <c r="C189" s="25" t="s">
        <v>233</v>
      </c>
      <c r="D189" s="25" t="str">
        <f>'Detection and response'!B13</f>
        <v>Leveraging relationships with business associates and other external parties
Your entity has a statement of business integrity or similar open communication to business associates and third parties that:
- clearly sets out your entity's ethical expectations of business associates and third parties
- outlines the internal and external reporting channels for associates and third parties to report suspected fraud or corruption
- assures associates and third parties that they will not face detriment for reporting their concerns.</v>
      </c>
      <c r="E189" s="25">
        <f>'Detection and response'!D13</f>
        <v>0</v>
      </c>
      <c r="F189" s="25" t="str">
        <f>'Detection and response'!E13</f>
        <v>No</v>
      </c>
      <c r="G189" s="25" t="str">
        <f>VLOOKUP(B189,Dashboard!$C$18:$G$33,5,FALSE)</f>
        <v>Amber</v>
      </c>
    </row>
    <row r="190" spans="1:7" x14ac:dyDescent="0.3">
      <c r="A190" s="25" t="s">
        <v>232</v>
      </c>
      <c r="B190" s="26" t="s">
        <v>206</v>
      </c>
      <c r="C190" s="25" t="s">
        <v>233</v>
      </c>
      <c r="D190" s="25" t="str">
        <f>'Detection and response'!B16</f>
        <v>Your entity uses the results of environmental scanning and sources of intelligence to inform its fraud and corruption detection program (e.g. audit office and anti-corruption commission reports, fraud surveys of the public sector, fraud cases in other jurisdictions).</v>
      </c>
      <c r="E190" s="25">
        <f>'Detection and response'!D16</f>
        <v>0</v>
      </c>
      <c r="F190" s="25" t="str">
        <f>'Detection and response'!E16</f>
        <v>No</v>
      </c>
      <c r="G190" s="25" t="str">
        <f>VLOOKUP(B190,Dashboard!$C$18:$G$33,5,FALSE)</f>
        <v>Amber</v>
      </c>
    </row>
    <row r="191" spans="1:7" x14ac:dyDescent="0.3">
      <c r="A191" s="25" t="s">
        <v>232</v>
      </c>
      <c r="B191" s="26" t="s">
        <v>207</v>
      </c>
      <c r="C191" s="25" t="s">
        <v>234</v>
      </c>
      <c r="D191" s="25" t="str">
        <f>'Detection and response'!B17</f>
        <v>Management promotes various reporting channels to staff in the event they suspect incidents of fraud or corruption (i.e. face to face, online, complaints management process, in written form, via telephone, anonymous).</v>
      </c>
      <c r="E191" s="25">
        <f>'Detection and response'!D17</f>
        <v>2</v>
      </c>
      <c r="F191" s="25" t="str">
        <f>'Detection and response'!E17</f>
        <v>Yes</v>
      </c>
      <c r="G191" s="25" t="str">
        <f>VLOOKUP(B191,Dashboard!$C$18:$G$33,5,FALSE)</f>
        <v>Amber</v>
      </c>
    </row>
    <row r="192" spans="1:7" x14ac:dyDescent="0.3">
      <c r="A192" s="25" t="s">
        <v>232</v>
      </c>
      <c r="B192" s="26" t="s">
        <v>207</v>
      </c>
      <c r="C192" s="25" t="s">
        <v>234</v>
      </c>
      <c r="D192" s="25" t="str">
        <f>'Detection and response'!B18</f>
        <v>Your entity has a clear process documented on its website to inform external stakeholders how to report suspected incidents of fraud and corruption.</v>
      </c>
      <c r="E192" s="25">
        <f>'Detection and response'!D18</f>
        <v>1</v>
      </c>
      <c r="F192" s="25" t="str">
        <f>'Detection and response'!E18</f>
        <v>Partially</v>
      </c>
      <c r="G192" s="25" t="str">
        <f>VLOOKUP(B192,Dashboard!$C$18:$G$33,5,FALSE)</f>
        <v>Amber</v>
      </c>
    </row>
    <row r="193" spans="1:7" x14ac:dyDescent="0.3">
      <c r="A193" s="25" t="s">
        <v>232</v>
      </c>
      <c r="B193" s="26" t="s">
        <v>207</v>
      </c>
      <c r="C193" s="25" t="s">
        <v>234</v>
      </c>
      <c r="D193" s="25" t="str">
        <f>'Detection and response'!B19</f>
        <v>Your entity has implemented a whistleblower/public interest disclosure policy and has communicated this to all staff.</v>
      </c>
      <c r="E193" s="25">
        <f>'Detection and response'!D19</f>
        <v>2</v>
      </c>
      <c r="F193" s="25" t="str">
        <f>'Detection and response'!E19</f>
        <v>Yes</v>
      </c>
      <c r="G193" s="25" t="str">
        <f>VLOOKUP(B193,Dashboard!$C$18:$G$33,5,FALSE)</f>
        <v>Amber</v>
      </c>
    </row>
    <row r="194" spans="1:7" x14ac:dyDescent="0.3">
      <c r="A194" s="25" t="s">
        <v>232</v>
      </c>
      <c r="B194" s="26" t="s">
        <v>207</v>
      </c>
      <c r="C194" s="25" t="s">
        <v>234</v>
      </c>
      <c r="D194" s="25" t="str">
        <f>'Detection and response'!B20</f>
        <v>Members of the public are able to anonymously contact your entity to report suspected fraud/corruption against your entity.</v>
      </c>
      <c r="E194" s="25">
        <f>'Detection and response'!D20</f>
        <v>2</v>
      </c>
      <c r="F194" s="25" t="str">
        <f>'Detection and response'!E20</f>
        <v>Yes</v>
      </c>
      <c r="G194" s="25" t="str">
        <f>VLOOKUP(B194,Dashboard!$C$18:$G$33,5,FALSE)</f>
        <v>Amber</v>
      </c>
    </row>
    <row r="195" spans="1:7" x14ac:dyDescent="0.3">
      <c r="A195" s="25" t="s">
        <v>232</v>
      </c>
      <c r="B195" s="26" t="s">
        <v>207</v>
      </c>
      <c r="C195" s="25" t="s">
        <v>234</v>
      </c>
      <c r="D195" s="25" t="str">
        <f>'Detection and response'!B21</f>
        <v>Your entity has developed and communicated policy and procedures for internal reporting of alleged fraud or corruption, which includes:
- systems for internal reporting of all detected incidents
- protocols for reporting the matters to the appropriate law enforcement agency and other government bodies, such as the Queensland Audit Office.</v>
      </c>
      <c r="E195" s="25">
        <f>'Detection and response'!D21</f>
        <v>0</v>
      </c>
      <c r="F195" s="25" t="str">
        <f>'Detection and response'!E21</f>
        <v>No</v>
      </c>
      <c r="G195" s="25" t="str">
        <f>VLOOKUP(B195,Dashboard!$C$18:$G$33,5,FALSE)</f>
        <v>Amber</v>
      </c>
    </row>
    <row r="196" spans="1:7" x14ac:dyDescent="0.3">
      <c r="A196" s="25" t="s">
        <v>232</v>
      </c>
      <c r="B196" s="26" t="s">
        <v>207</v>
      </c>
      <c r="C196" s="25" t="s">
        <v>234</v>
      </c>
      <c r="D196" s="25" t="str">
        <f>'Detection and response'!B22</f>
        <v>Your entity maintains a centralised system to record and manage information gathered about fraud and corruption allegations (e.g. fraud and corruption event register) that is maintained by a specialist fraud and corruption control resource or responsible officer.</v>
      </c>
      <c r="E196" s="25">
        <f>'Detection and response'!D22</f>
        <v>2</v>
      </c>
      <c r="F196" s="25" t="str">
        <f>'Detection and response'!E22</f>
        <v>Yes</v>
      </c>
      <c r="G196" s="25" t="str">
        <f>VLOOKUP(B196,Dashboard!$C$18:$G$33,5,FALSE)</f>
        <v>Amber</v>
      </c>
    </row>
    <row r="197" spans="1:7" x14ac:dyDescent="0.3">
      <c r="A197" s="25" t="s">
        <v>232</v>
      </c>
      <c r="B197" s="26" t="s">
        <v>207</v>
      </c>
      <c r="C197" s="25" t="s">
        <v>234</v>
      </c>
      <c r="D197" s="25" t="str">
        <f>'Detection and response'!B23</f>
        <v>Your entity undertakes regular analysis of reported incidents and reports significant issues and trends to an appropriate body of review (i.e. audit and risk committee, ethics committee, board).</v>
      </c>
      <c r="E197" s="25">
        <f>'Detection and response'!D23</f>
        <v>2</v>
      </c>
      <c r="F197" s="25" t="str">
        <f>'Detection and response'!E23</f>
        <v>Yes</v>
      </c>
      <c r="G197" s="25" t="str">
        <f>VLOOKUP(B197,Dashboard!$C$18:$G$33,5,FALSE)</f>
        <v>Amber</v>
      </c>
    </row>
    <row r="198" spans="1:7" x14ac:dyDescent="0.3">
      <c r="A198" s="25" t="s">
        <v>222</v>
      </c>
      <c r="B198" s="26" t="s">
        <v>212</v>
      </c>
      <c r="C198" s="25" t="s">
        <v>235</v>
      </c>
      <c r="D198" s="25" t="str">
        <f>'Detection and response'!B25</f>
        <v>You have a procedure for immediate action in response to a fraud or corruption event (e.g. a checklist of immediate controls to enact, escalation of issues to decision-makers, and securing of evidence). Action taken is required to be documented.</v>
      </c>
      <c r="E198" s="25">
        <f>'Detection and response'!D25</f>
        <v>0</v>
      </c>
      <c r="F198" s="25" t="str">
        <f>'Detection and response'!E25</f>
        <v>No</v>
      </c>
      <c r="G198" s="25" t="e">
        <f>VLOOKUP(B198,Dashboard!$C$18:$G$33,5,FALSE)</f>
        <v>#N/A</v>
      </c>
    </row>
    <row r="199" spans="1:7" x14ac:dyDescent="0.3">
      <c r="A199" s="25" t="s">
        <v>222</v>
      </c>
      <c r="B199" s="26" t="s">
        <v>210</v>
      </c>
      <c r="C199" s="25" t="s">
        <v>236</v>
      </c>
      <c r="D199" s="25" t="str">
        <f>'Detection and response'!B27</f>
        <v xml:space="preserve">Investigation principles
Investigations of fraud and corruption shall be conducted in accordance with the following principles:
- External parties engaged to assist will enter into binding agreements on confidential information coming into their possession.
- Any investigation and resulting disciplinary proceedings shall observe the rules of natural justice.
- Overall guiding principles of any investigation are independence and objectivity.
- Adequate records shall be prepared and kept for all investigations.
- Information arising from, or relevant to, the investigation is only disseminated to anyone that has a defined role in the investigation or resolution of the matters being investigated.
- There shall be an appropriate level of supervision by an independent person or committee within the entity, having regard to the seriousness of the matter. In serious cases, the investigation will be monitored by the audit committee, ethics committee, or the governing body (e.g. executive team, board). </v>
      </c>
      <c r="E199" s="25">
        <f>'Detection and response'!D27</f>
        <v>2</v>
      </c>
      <c r="F199" s="25" t="str">
        <f>'Detection and response'!E27</f>
        <v>Yes</v>
      </c>
      <c r="G199" s="25" t="str">
        <f>VLOOKUP(B199,Dashboard!$C$18:$G$33,5,FALSE)</f>
        <v>Amber</v>
      </c>
    </row>
    <row r="200" spans="1:7" x14ac:dyDescent="0.3">
      <c r="A200" s="25" t="s">
        <v>222</v>
      </c>
      <c r="B200" s="26" t="s">
        <v>210</v>
      </c>
      <c r="C200" s="25" t="s">
        <v>236</v>
      </c>
      <c r="D200" s="25" t="str">
        <f>'Detection and response'!B28</f>
        <v>Investigation planning
Your entity's investigation plans are effective and include:
- background to the matter
- objectives of an investigation
- preliminary steps before commencement of the substantive phases of the investigation (e.g. communication/briefing protocols)
- resourcing (internal and external)
- potential sources of evidence
- managing witnesses
- managing whistleblowers
- legal considerations in terms of capturing evidence
- analysis of evidence
- storage of evidence (digital and non-digital) and chain of custody requirements
- risks associated with the investigation (e.g. timing constraints, lack of evidence)
- risk of harm to investigators
- notification, at an appropriate time, of persons suspected of illegal or improper conduct that an investigation is underway
- reporting.</v>
      </c>
      <c r="E200" s="25">
        <f>'Detection and response'!D28</f>
        <v>0</v>
      </c>
      <c r="F200" s="25" t="str">
        <f>'Detection and response'!E28</f>
        <v>No</v>
      </c>
      <c r="G200" s="25" t="str">
        <f>VLOOKUP(B200,Dashboard!$C$18:$G$33,5,FALSE)</f>
        <v>Amber</v>
      </c>
    </row>
    <row r="201" spans="1:7" x14ac:dyDescent="0.3">
      <c r="A201" s="25" t="s">
        <v>222</v>
      </c>
      <c r="B201" s="26" t="s">
        <v>210</v>
      </c>
      <c r="C201" s="25" t="s">
        <v>236</v>
      </c>
      <c r="D201" s="25" t="str">
        <f>'Detection and response'!B30</f>
        <v xml:space="preserve">There is a clear internal procedure for how investigations are to be conducted, including a risk assessment and measures to ensure the safety of all personnel that conduct investigations. </v>
      </c>
      <c r="E201" s="25">
        <f>'Detection and response'!D30</f>
        <v>2</v>
      </c>
      <c r="F201" s="25" t="str">
        <f>'Detection and response'!E30</f>
        <v>Yes</v>
      </c>
      <c r="G201" s="25" t="str">
        <f>VLOOKUP(B201,Dashboard!$C$18:$G$33,5,FALSE)</f>
        <v>Amber</v>
      </c>
    </row>
    <row r="202" spans="1:7" x14ac:dyDescent="0.3">
      <c r="A202" s="25" t="s">
        <v>222</v>
      </c>
      <c r="B202" s="26" t="s">
        <v>210</v>
      </c>
      <c r="C202" s="25" t="s">
        <v>236</v>
      </c>
      <c r="D202" s="25" t="str">
        <f>'Detection and response'!B34</f>
        <v>Reports
Investigating officers prepare reports on the findings of fraud/corruption investigations and provide them to executive management for review.</v>
      </c>
      <c r="E202" s="25">
        <f>'Detection and response'!D34</f>
        <v>2</v>
      </c>
      <c r="F202" s="25" t="str">
        <f>'Detection and response'!E34</f>
        <v>Yes</v>
      </c>
      <c r="G202" s="25" t="str">
        <f>VLOOKUP(B202,Dashboard!$C$18:$G$33,5,FALSE)</f>
        <v>Amber</v>
      </c>
    </row>
    <row r="203" spans="1:7" x14ac:dyDescent="0.3">
      <c r="A203" s="25" t="s">
        <v>222</v>
      </c>
      <c r="B203" s="26" t="s">
        <v>210</v>
      </c>
      <c r="C203" s="25" t="s">
        <v>236</v>
      </c>
      <c r="D203" s="25" t="str">
        <f>'Detection and response'!B36</f>
        <v>Post incident review and remediation, your entity:
- fraud and corruption specialists (where appointed) and line management reassess the adequacy of internal controls and whether remediation or enhancements are required
- required remediations are implemented as soon as practicable
- investigation findings are shared with process and risk owners for risks to be re-evaluated and treated
- responsibility for monitoring internal control remediation is allocated to a person with significant authority (e.g. the specialist fraud control function)
- periodically analyses the body of investigation reports and implements lessons learned from investigation outcomes (e.g. trends or broader areas for internal control improvement).</v>
      </c>
      <c r="E203" s="25">
        <f>'Detection and response'!D36</f>
        <v>0</v>
      </c>
      <c r="F203" s="25" t="str">
        <f>'Detection and response'!E36</f>
        <v>No</v>
      </c>
      <c r="G203" s="25" t="str">
        <f>VLOOKUP(B203,Dashboard!$C$18:$G$33,5,FALSE)</f>
        <v>Amber</v>
      </c>
    </row>
    <row r="204" spans="1:7" x14ac:dyDescent="0.3">
      <c r="A204" s="25" t="s">
        <v>222</v>
      </c>
      <c r="B204" s="26" t="s">
        <v>211</v>
      </c>
      <c r="C204" s="25" t="s">
        <v>237</v>
      </c>
      <c r="D204" s="25" t="str">
        <f>'Detection and response'!B37</f>
        <v xml:space="preserve">Your entity has undertaken a risk assessment as to whether it is appropriate to hold relevant insurances against the risk of loss from fraud (e.g. insurance categories may include fidelity guarantee, property, or cyber insurance). </v>
      </c>
      <c r="E204" s="25">
        <f>'Detection and response'!D37</f>
        <v>2</v>
      </c>
      <c r="F204" s="25" t="str">
        <f>'Detection and response'!E37</f>
        <v>Yes</v>
      </c>
      <c r="G204" s="25" t="str">
        <f>VLOOKUP(B204,Dashboard!$C$18:$G$33,5,FALSE)</f>
        <v>Amber</v>
      </c>
    </row>
    <row r="205" spans="1:7" x14ac:dyDescent="0.3">
      <c r="A205" s="25" t="s">
        <v>222</v>
      </c>
      <c r="B205" s="26" t="s">
        <v>211</v>
      </c>
      <c r="C205" s="25" t="s">
        <v>237</v>
      </c>
      <c r="D205" s="25" t="str">
        <f>'Detection and response'!B38</f>
        <v>Your entity conducts an annual review of its insurance coverage.</v>
      </c>
      <c r="E205" s="25">
        <f>'Detection and response'!D38</f>
        <v>0</v>
      </c>
      <c r="F205" s="25" t="str">
        <f>'Detection and response'!E38</f>
        <v>No</v>
      </c>
      <c r="G205" s="25" t="str">
        <f>VLOOKUP(B205,Dashboard!$C$18:$G$33,5,FALSE)</f>
        <v>Amber</v>
      </c>
    </row>
  </sheetData>
  <protectedRanges>
    <protectedRange sqref="A5:F14" name="Range1"/>
  </protectedRanges>
  <mergeCells count="1">
    <mergeCell ref="B1:F4"/>
  </mergeCells>
  <pageMargins left="0.43307086614173229" right="0.43307086614173229" top="0.55118110236220474" bottom="0.35433070866141736" header="0.31496062992125984" footer="0.31496062992125984"/>
  <pageSetup paperSize="9" scale="72" fitToHeight="0" orientation="landscape"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19C8-BA3B-4119-A29E-297CD8C77B20}">
  <sheetPr codeName="Sheet2"/>
  <dimension ref="A1:AO280"/>
  <sheetViews>
    <sheetView workbookViewId="0">
      <selection activeCell="F17" sqref="F17"/>
    </sheetView>
  </sheetViews>
  <sheetFormatPr defaultRowHeight="15.5" x14ac:dyDescent="0.35"/>
  <cols>
    <col min="1" max="1" width="8.58203125" customWidth="1"/>
    <col min="5" max="5" width="68" customWidth="1"/>
    <col min="6" max="6" width="8.58203125" customWidth="1"/>
    <col min="10" max="41" width="9" style="1"/>
  </cols>
  <sheetData>
    <row r="1" spans="1:19" ht="15.65" customHeight="1" x14ac:dyDescent="0.35">
      <c r="A1" s="72"/>
      <c r="B1" s="72"/>
      <c r="C1" s="72"/>
      <c r="D1" s="153" t="s">
        <v>238</v>
      </c>
      <c r="E1" s="153"/>
      <c r="F1" s="153"/>
      <c r="G1" s="153"/>
      <c r="H1" s="153"/>
      <c r="I1" s="153"/>
      <c r="J1" s="114"/>
      <c r="K1" s="115"/>
      <c r="L1" s="115"/>
      <c r="M1" s="115"/>
      <c r="N1" s="115"/>
      <c r="O1" s="115"/>
      <c r="P1" s="115"/>
      <c r="Q1" s="115"/>
      <c r="R1" s="115"/>
      <c r="S1" s="115"/>
    </row>
    <row r="2" spans="1:19" ht="15.65" customHeight="1" x14ac:dyDescent="0.35">
      <c r="A2" s="72"/>
      <c r="B2" s="72"/>
      <c r="C2" s="72"/>
      <c r="D2" s="153"/>
      <c r="E2" s="153"/>
      <c r="F2" s="153"/>
      <c r="G2" s="153"/>
      <c r="H2" s="153"/>
      <c r="I2" s="153"/>
      <c r="J2" s="114"/>
      <c r="K2" s="115"/>
      <c r="L2" s="115"/>
      <c r="M2" s="115"/>
      <c r="N2" s="115"/>
      <c r="O2" s="115"/>
      <c r="P2" s="115"/>
      <c r="Q2" s="115"/>
      <c r="R2" s="115"/>
      <c r="S2" s="115"/>
    </row>
    <row r="3" spans="1:19" ht="37.5" customHeight="1" x14ac:dyDescent="0.35">
      <c r="A3" s="72"/>
      <c r="B3" s="72"/>
      <c r="C3" s="72"/>
      <c r="D3" s="153"/>
      <c r="E3" s="153"/>
      <c r="F3" s="153"/>
      <c r="G3" s="153"/>
      <c r="H3" s="153"/>
      <c r="I3" s="153"/>
      <c r="J3" s="114"/>
      <c r="K3" s="115"/>
      <c r="L3" s="115"/>
      <c r="M3" s="115"/>
      <c r="N3" s="115"/>
      <c r="O3" s="115"/>
      <c r="P3" s="115"/>
      <c r="Q3" s="115"/>
      <c r="R3" s="115"/>
      <c r="S3" s="115"/>
    </row>
    <row r="4" spans="1:19" ht="30" customHeight="1" x14ac:dyDescent="0.35">
      <c r="A4" s="173" t="s">
        <v>239</v>
      </c>
      <c r="B4" s="173"/>
      <c r="C4" s="173"/>
      <c r="D4" s="173"/>
      <c r="E4" s="173"/>
      <c r="F4" s="173"/>
      <c r="G4" s="11"/>
      <c r="H4" s="11"/>
      <c r="I4" s="11"/>
      <c r="J4" s="11"/>
      <c r="K4" s="11"/>
    </row>
    <row r="5" spans="1:19" x14ac:dyDescent="0.35">
      <c r="A5" s="11"/>
      <c r="B5" s="11"/>
      <c r="C5" s="11"/>
      <c r="D5" s="11"/>
      <c r="E5" s="11"/>
      <c r="F5" s="11"/>
      <c r="G5" s="11"/>
      <c r="H5" s="11"/>
      <c r="I5" s="11"/>
      <c r="J5" s="11"/>
      <c r="K5" s="11"/>
    </row>
    <row r="6" spans="1:19" ht="15.65" customHeight="1" x14ac:dyDescent="0.35">
      <c r="A6" s="112" t="s">
        <v>240</v>
      </c>
      <c r="B6" s="11"/>
      <c r="C6" s="11"/>
      <c r="D6" s="11"/>
      <c r="E6" s="11"/>
      <c r="F6" s="11"/>
      <c r="G6" s="11"/>
      <c r="H6" s="11"/>
      <c r="I6" s="11"/>
      <c r="J6" s="11"/>
      <c r="K6" s="11"/>
    </row>
    <row r="7" spans="1:19" x14ac:dyDescent="0.35">
      <c r="A7" s="11">
        <v>1.1000000000000001</v>
      </c>
      <c r="B7" s="11" t="s">
        <v>241</v>
      </c>
      <c r="C7" s="11"/>
      <c r="D7" s="11"/>
      <c r="E7" s="11"/>
      <c r="F7" s="11"/>
      <c r="G7" s="11"/>
      <c r="H7" s="11"/>
      <c r="I7" s="11"/>
      <c r="J7" s="11"/>
      <c r="K7" s="11"/>
    </row>
    <row r="8" spans="1:19" x14ac:dyDescent="0.35">
      <c r="A8" s="11">
        <v>1.2</v>
      </c>
      <c r="B8" s="11" t="s">
        <v>242</v>
      </c>
      <c r="C8" s="11"/>
      <c r="D8" s="11"/>
      <c r="E8" s="11"/>
      <c r="F8" s="11"/>
      <c r="G8" s="11"/>
      <c r="H8" s="11"/>
      <c r="I8" s="11"/>
      <c r="J8" s="11"/>
      <c r="K8" s="11"/>
    </row>
    <row r="9" spans="1:19" x14ac:dyDescent="0.35">
      <c r="A9" s="11">
        <v>1.3</v>
      </c>
      <c r="B9" s="11" t="s">
        <v>243</v>
      </c>
      <c r="C9" s="11"/>
      <c r="D9" s="11"/>
      <c r="E9" s="11"/>
      <c r="F9" s="11"/>
      <c r="G9" s="11"/>
      <c r="H9" s="11"/>
      <c r="I9" s="11"/>
      <c r="J9" s="11"/>
      <c r="K9" s="11"/>
    </row>
    <row r="10" spans="1:19" x14ac:dyDescent="0.35">
      <c r="A10" s="11">
        <v>1.4</v>
      </c>
      <c r="B10" s="11" t="s">
        <v>244</v>
      </c>
      <c r="C10" s="11"/>
      <c r="D10" s="11"/>
      <c r="E10" s="11"/>
      <c r="F10" s="11"/>
      <c r="G10" s="11"/>
      <c r="H10" s="11"/>
      <c r="I10" s="11"/>
      <c r="J10" s="11"/>
      <c r="K10" s="11"/>
    </row>
    <row r="11" spans="1:19" x14ac:dyDescent="0.35">
      <c r="A11" s="11">
        <v>1.5</v>
      </c>
      <c r="B11" s="11" t="s">
        <v>245</v>
      </c>
      <c r="C11" s="11"/>
      <c r="D11" s="11"/>
      <c r="E11" s="11"/>
      <c r="F11" s="11"/>
      <c r="G11" s="11"/>
      <c r="H11" s="11"/>
      <c r="I11" s="11"/>
      <c r="J11" s="11"/>
      <c r="K11" s="11"/>
    </row>
    <row r="12" spans="1:19" x14ac:dyDescent="0.35">
      <c r="A12" s="11">
        <v>1.6</v>
      </c>
      <c r="B12" s="11" t="s">
        <v>246</v>
      </c>
      <c r="C12" s="11"/>
      <c r="D12" s="11"/>
      <c r="E12" s="11"/>
      <c r="F12" s="11"/>
      <c r="G12" s="11"/>
      <c r="H12" s="11"/>
      <c r="I12" s="11"/>
      <c r="J12" s="11"/>
      <c r="K12" s="11"/>
    </row>
    <row r="13" spans="1:19" x14ac:dyDescent="0.35">
      <c r="A13" s="112" t="s">
        <v>247</v>
      </c>
      <c r="B13" s="11"/>
      <c r="C13" s="11"/>
      <c r="D13" s="11"/>
      <c r="E13" s="11"/>
      <c r="F13" s="11"/>
      <c r="G13" s="11"/>
      <c r="H13" s="11"/>
      <c r="I13" s="11"/>
      <c r="J13" s="11"/>
      <c r="K13" s="11"/>
    </row>
    <row r="14" spans="1:19" x14ac:dyDescent="0.35">
      <c r="A14" s="11">
        <v>2.1</v>
      </c>
      <c r="B14" s="11" t="s">
        <v>248</v>
      </c>
      <c r="C14" s="11"/>
      <c r="D14" s="11"/>
      <c r="E14" s="11"/>
      <c r="F14" s="11"/>
      <c r="G14" s="11"/>
      <c r="H14" s="11"/>
      <c r="I14" s="11"/>
      <c r="J14" s="11"/>
      <c r="K14" s="11"/>
    </row>
    <row r="15" spans="1:19" x14ac:dyDescent="0.35">
      <c r="A15" s="11">
        <v>2.2000000000000002</v>
      </c>
      <c r="B15" s="11" t="s">
        <v>249</v>
      </c>
      <c r="C15" s="11"/>
      <c r="D15" s="11"/>
      <c r="E15" s="11"/>
      <c r="F15" s="11"/>
      <c r="G15" s="11"/>
      <c r="H15" s="11"/>
      <c r="I15" s="11"/>
      <c r="J15" s="11"/>
      <c r="K15" s="11"/>
    </row>
    <row r="16" spans="1:19" x14ac:dyDescent="0.35">
      <c r="A16" s="11">
        <v>2.2999999999999998</v>
      </c>
      <c r="B16" s="11" t="s">
        <v>250</v>
      </c>
      <c r="C16" s="11"/>
      <c r="D16" s="11"/>
      <c r="E16" s="11"/>
      <c r="F16" s="11"/>
      <c r="G16" s="11"/>
      <c r="H16" s="11"/>
      <c r="I16" s="11"/>
      <c r="J16" s="11"/>
      <c r="K16" s="11"/>
    </row>
    <row r="17" spans="1:11" x14ac:dyDescent="0.35">
      <c r="A17" s="11">
        <v>2.4</v>
      </c>
      <c r="B17" s="11" t="s">
        <v>251</v>
      </c>
      <c r="C17" s="11"/>
      <c r="D17" s="11"/>
      <c r="E17" s="11"/>
      <c r="F17" s="11"/>
      <c r="G17" s="11"/>
      <c r="H17" s="11"/>
      <c r="I17" s="11"/>
      <c r="J17" s="11"/>
      <c r="K17" s="11"/>
    </row>
    <row r="18" spans="1:11" x14ac:dyDescent="0.35">
      <c r="A18" s="11">
        <v>2.5</v>
      </c>
      <c r="B18" s="11" t="s">
        <v>252</v>
      </c>
      <c r="C18" s="11"/>
      <c r="D18" s="11"/>
      <c r="E18" s="11"/>
      <c r="F18" s="11"/>
      <c r="G18" s="11"/>
      <c r="H18" s="11"/>
      <c r="I18" s="11"/>
      <c r="J18" s="11"/>
      <c r="K18" s="11"/>
    </row>
    <row r="19" spans="1:11" x14ac:dyDescent="0.35">
      <c r="A19" s="11">
        <v>2.6</v>
      </c>
      <c r="B19" s="11" t="s">
        <v>253</v>
      </c>
      <c r="C19" s="11"/>
      <c r="D19" s="11"/>
      <c r="E19" s="11"/>
      <c r="F19" s="11"/>
      <c r="G19" s="11"/>
      <c r="H19" s="11"/>
      <c r="I19" s="11"/>
      <c r="J19" s="11"/>
      <c r="K19" s="11"/>
    </row>
    <row r="20" spans="1:11" x14ac:dyDescent="0.35">
      <c r="A20" s="11">
        <v>2.7</v>
      </c>
      <c r="B20" s="11" t="s">
        <v>254</v>
      </c>
      <c r="C20" s="11"/>
      <c r="D20" s="11"/>
      <c r="E20" s="11"/>
      <c r="F20" s="11"/>
      <c r="G20" s="11"/>
      <c r="H20" s="11"/>
      <c r="I20" s="11"/>
      <c r="J20" s="11"/>
      <c r="K20" s="11"/>
    </row>
    <row r="21" spans="1:11" x14ac:dyDescent="0.35">
      <c r="A21" s="11">
        <v>2.8</v>
      </c>
      <c r="B21" s="11" t="s">
        <v>255</v>
      </c>
      <c r="C21" s="11"/>
      <c r="D21" s="11"/>
      <c r="E21" s="11"/>
      <c r="F21" s="11"/>
      <c r="G21" s="11"/>
      <c r="H21" s="11"/>
      <c r="I21" s="11"/>
      <c r="J21" s="11"/>
      <c r="K21" s="11"/>
    </row>
    <row r="22" spans="1:11" x14ac:dyDescent="0.35">
      <c r="A22" s="11">
        <v>2.9</v>
      </c>
      <c r="B22" s="11" t="s">
        <v>256</v>
      </c>
      <c r="C22" s="11"/>
      <c r="D22" s="11"/>
      <c r="E22" s="11"/>
      <c r="F22" s="11"/>
      <c r="G22" s="11"/>
      <c r="H22" s="11"/>
      <c r="I22" s="11"/>
      <c r="J22" s="11"/>
      <c r="K22" s="11"/>
    </row>
    <row r="23" spans="1:11" x14ac:dyDescent="0.35">
      <c r="A23" s="113">
        <v>2.1</v>
      </c>
      <c r="B23" s="11" t="s">
        <v>257</v>
      </c>
      <c r="C23" s="11"/>
      <c r="D23" s="11"/>
      <c r="E23" s="11"/>
      <c r="F23" s="11"/>
      <c r="G23" s="11"/>
      <c r="H23" s="11"/>
      <c r="I23" s="11"/>
      <c r="J23" s="11"/>
      <c r="K23" s="11"/>
    </row>
    <row r="24" spans="1:11" x14ac:dyDescent="0.35">
      <c r="A24" s="11">
        <v>2.11</v>
      </c>
      <c r="B24" s="11" t="s">
        <v>258</v>
      </c>
      <c r="C24" s="11"/>
      <c r="D24" s="11"/>
      <c r="E24" s="11"/>
      <c r="F24" s="11"/>
      <c r="G24" s="11"/>
      <c r="H24" s="11"/>
      <c r="I24" s="11"/>
      <c r="J24" s="11"/>
      <c r="K24" s="11"/>
    </row>
    <row r="25" spans="1:11" x14ac:dyDescent="0.35">
      <c r="A25" s="112" t="s">
        <v>259</v>
      </c>
      <c r="B25" s="11"/>
      <c r="C25" s="11"/>
      <c r="D25" s="11"/>
      <c r="E25" s="11"/>
      <c r="F25" s="11"/>
      <c r="G25" s="11"/>
      <c r="H25" s="11"/>
      <c r="I25" s="11"/>
      <c r="J25" s="11"/>
      <c r="K25" s="11"/>
    </row>
    <row r="26" spans="1:11" x14ac:dyDescent="0.35">
      <c r="A26" s="11">
        <v>3.1</v>
      </c>
      <c r="B26" s="11" t="s">
        <v>260</v>
      </c>
      <c r="C26" s="11"/>
      <c r="D26" s="11"/>
      <c r="E26" s="11"/>
      <c r="F26" s="11"/>
      <c r="G26" s="11"/>
      <c r="H26" s="11"/>
      <c r="I26" s="11"/>
      <c r="J26" s="11"/>
      <c r="K26" s="11"/>
    </row>
    <row r="27" spans="1:11" x14ac:dyDescent="0.35">
      <c r="A27" s="11">
        <v>3.2</v>
      </c>
      <c r="B27" s="11" t="s">
        <v>261</v>
      </c>
      <c r="C27" s="11"/>
      <c r="D27" s="11"/>
      <c r="E27" s="11"/>
      <c r="F27" s="11"/>
      <c r="G27" s="11"/>
      <c r="H27" s="11"/>
      <c r="I27" s="11"/>
      <c r="J27" s="11"/>
      <c r="K27" s="11"/>
    </row>
    <row r="28" spans="1:11" x14ac:dyDescent="0.35">
      <c r="A28" s="11">
        <v>3.3</v>
      </c>
      <c r="B28" s="11" t="s">
        <v>262</v>
      </c>
      <c r="C28" s="11"/>
      <c r="D28" s="11"/>
      <c r="E28" s="11"/>
      <c r="F28" s="11"/>
      <c r="G28" s="11"/>
      <c r="H28" s="11"/>
      <c r="I28" s="11"/>
      <c r="J28" s="11"/>
      <c r="K28" s="11"/>
    </row>
    <row r="29" spans="1:11" x14ac:dyDescent="0.35">
      <c r="A29" s="11">
        <v>3.4</v>
      </c>
      <c r="B29" s="11" t="s">
        <v>263</v>
      </c>
      <c r="C29" s="11"/>
      <c r="D29" s="11"/>
      <c r="E29" s="11"/>
      <c r="F29" s="11"/>
      <c r="G29" s="11"/>
      <c r="H29" s="11"/>
      <c r="I29" s="11"/>
      <c r="J29" s="11"/>
      <c r="K29" s="11"/>
    </row>
    <row r="30" spans="1:11" x14ac:dyDescent="0.35">
      <c r="A30" s="11">
        <v>3.5</v>
      </c>
      <c r="B30" s="11" t="s">
        <v>264</v>
      </c>
      <c r="C30" s="11"/>
      <c r="D30" s="11"/>
      <c r="E30" s="11"/>
      <c r="F30" s="11"/>
      <c r="G30" s="11"/>
      <c r="H30" s="11"/>
      <c r="I30" s="11"/>
      <c r="J30" s="11"/>
      <c r="K30" s="11"/>
    </row>
    <row r="31" spans="1:11" x14ac:dyDescent="0.35">
      <c r="A31" s="11">
        <v>3.6</v>
      </c>
      <c r="B31" s="11" t="s">
        <v>202</v>
      </c>
      <c r="C31" s="11"/>
      <c r="D31" s="11"/>
      <c r="E31" s="11"/>
      <c r="F31" s="11"/>
      <c r="G31" s="11"/>
      <c r="H31" s="11"/>
      <c r="I31" s="11"/>
      <c r="J31" s="11"/>
      <c r="K31" s="11"/>
    </row>
    <row r="32" spans="1:11" x14ac:dyDescent="0.35">
      <c r="A32" s="11">
        <v>3.7</v>
      </c>
      <c r="B32" s="11" t="s">
        <v>265</v>
      </c>
      <c r="C32" s="11"/>
      <c r="D32" s="11"/>
      <c r="E32" s="11"/>
      <c r="F32" s="11"/>
      <c r="G32" s="11"/>
      <c r="H32" s="11"/>
      <c r="I32" s="11"/>
      <c r="J32" s="11"/>
      <c r="K32" s="11"/>
    </row>
    <row r="33" spans="1:11" x14ac:dyDescent="0.35">
      <c r="A33" s="11">
        <v>3.8</v>
      </c>
      <c r="B33" s="11" t="s">
        <v>266</v>
      </c>
      <c r="C33" s="11"/>
      <c r="D33" s="11"/>
      <c r="E33" s="11"/>
      <c r="F33" s="11"/>
      <c r="G33" s="11"/>
      <c r="H33" s="11"/>
      <c r="I33" s="11"/>
      <c r="J33" s="11"/>
      <c r="K33" s="11"/>
    </row>
    <row r="34" spans="1:11" x14ac:dyDescent="0.35">
      <c r="A34" s="11">
        <v>3.9</v>
      </c>
      <c r="B34" s="11" t="s">
        <v>267</v>
      </c>
      <c r="C34" s="11"/>
      <c r="D34" s="11"/>
      <c r="E34" s="11"/>
      <c r="F34" s="11"/>
      <c r="G34" s="11"/>
      <c r="H34" s="11"/>
      <c r="I34" s="11"/>
      <c r="J34" s="11"/>
      <c r="K34" s="11"/>
    </row>
    <row r="35" spans="1:11" x14ac:dyDescent="0.35">
      <c r="A35" s="112" t="s">
        <v>268</v>
      </c>
      <c r="B35" s="11"/>
      <c r="C35" s="11"/>
      <c r="D35" s="11"/>
      <c r="E35" s="11"/>
      <c r="F35" s="11"/>
      <c r="G35" s="11"/>
      <c r="H35" s="11"/>
      <c r="I35" s="11"/>
      <c r="J35" s="11"/>
      <c r="K35" s="11"/>
    </row>
    <row r="36" spans="1:11" x14ac:dyDescent="0.35">
      <c r="A36" s="11">
        <v>4.0999999999999996</v>
      </c>
      <c r="B36" s="11" t="s">
        <v>269</v>
      </c>
      <c r="C36" s="11"/>
      <c r="D36" s="11"/>
      <c r="E36" s="11"/>
      <c r="F36" s="11"/>
      <c r="G36" s="11"/>
      <c r="H36" s="11"/>
      <c r="I36" s="11"/>
      <c r="J36" s="11"/>
      <c r="K36" s="11"/>
    </row>
    <row r="37" spans="1:11" x14ac:dyDescent="0.35">
      <c r="A37" s="11">
        <v>4.2</v>
      </c>
      <c r="B37" s="11" t="s">
        <v>270</v>
      </c>
      <c r="C37" s="11"/>
      <c r="D37" s="11"/>
      <c r="E37" s="11"/>
      <c r="F37" s="11"/>
      <c r="G37" s="11"/>
      <c r="H37" s="11"/>
      <c r="I37" s="11"/>
      <c r="J37" s="11"/>
      <c r="K37" s="11"/>
    </row>
    <row r="38" spans="1:11" x14ac:dyDescent="0.35">
      <c r="A38" s="11">
        <v>4.3</v>
      </c>
      <c r="B38" s="11" t="s">
        <v>271</v>
      </c>
      <c r="C38" s="11"/>
      <c r="D38" s="11"/>
      <c r="E38" s="11"/>
      <c r="F38" s="11"/>
      <c r="G38" s="11"/>
      <c r="H38" s="11"/>
      <c r="I38" s="11"/>
      <c r="J38" s="11"/>
      <c r="K38" s="11"/>
    </row>
    <row r="39" spans="1:11" x14ac:dyDescent="0.35">
      <c r="A39" s="11">
        <v>4.4000000000000004</v>
      </c>
      <c r="B39" s="11" t="s">
        <v>272</v>
      </c>
      <c r="C39" s="11"/>
      <c r="D39" s="11"/>
      <c r="E39" s="11"/>
      <c r="F39" s="11"/>
      <c r="G39" s="11"/>
      <c r="H39" s="11"/>
      <c r="I39" s="11"/>
      <c r="J39" s="11"/>
      <c r="K39" s="11"/>
    </row>
    <row r="40" spans="1:11" x14ac:dyDescent="0.35">
      <c r="A40" s="11">
        <v>4.5</v>
      </c>
      <c r="B40" s="11" t="s">
        <v>273</v>
      </c>
      <c r="C40" s="11"/>
      <c r="D40" s="11"/>
      <c r="E40" s="11"/>
      <c r="F40" s="11"/>
      <c r="G40" s="11"/>
      <c r="H40" s="11"/>
      <c r="I40" s="11"/>
      <c r="J40" s="11"/>
      <c r="K40" s="11"/>
    </row>
    <row r="41" spans="1:11" x14ac:dyDescent="0.35">
      <c r="A41" s="11">
        <v>4.5999999999999996</v>
      </c>
      <c r="B41" s="11" t="s">
        <v>274</v>
      </c>
      <c r="C41" s="11"/>
      <c r="D41" s="11"/>
      <c r="E41" s="11"/>
      <c r="F41" s="11"/>
      <c r="G41" s="11"/>
      <c r="H41" s="11"/>
      <c r="I41" s="11"/>
      <c r="J41" s="11"/>
      <c r="K41" s="11"/>
    </row>
    <row r="42" spans="1:11" x14ac:dyDescent="0.35">
      <c r="A42" s="11">
        <v>4.7</v>
      </c>
      <c r="B42" s="11" t="s">
        <v>275</v>
      </c>
      <c r="C42" s="11"/>
      <c r="D42" s="11"/>
      <c r="E42" s="11"/>
      <c r="F42" s="11"/>
      <c r="G42" s="11"/>
      <c r="H42" s="11"/>
      <c r="I42" s="11"/>
      <c r="J42" s="11"/>
      <c r="K42" s="11"/>
    </row>
    <row r="43" spans="1:11" x14ac:dyDescent="0.35">
      <c r="A43" s="11">
        <v>4.8</v>
      </c>
      <c r="B43" s="11" t="s">
        <v>276</v>
      </c>
      <c r="C43" s="11"/>
      <c r="D43" s="11"/>
      <c r="E43" s="11"/>
      <c r="F43" s="11"/>
      <c r="G43" s="11"/>
      <c r="H43" s="11"/>
      <c r="I43" s="11"/>
      <c r="J43" s="11"/>
      <c r="K43" s="11"/>
    </row>
    <row r="44" spans="1:11" x14ac:dyDescent="0.35">
      <c r="A44" s="11">
        <v>4.9000000000000004</v>
      </c>
      <c r="B44" s="11" t="s">
        <v>277</v>
      </c>
      <c r="C44" s="11"/>
      <c r="D44" s="11"/>
      <c r="E44" s="11"/>
      <c r="F44" s="11"/>
      <c r="G44" s="11"/>
      <c r="H44" s="11"/>
      <c r="I44" s="11"/>
      <c r="J44" s="11"/>
      <c r="K44" s="11"/>
    </row>
    <row r="45" spans="1:11" x14ac:dyDescent="0.35">
      <c r="A45" s="112" t="s">
        <v>278</v>
      </c>
      <c r="B45" s="11"/>
      <c r="C45" s="11"/>
      <c r="D45" s="11"/>
      <c r="E45" s="11"/>
      <c r="F45" s="11"/>
      <c r="G45" s="11"/>
      <c r="H45" s="11"/>
      <c r="I45" s="11"/>
      <c r="J45" s="11"/>
      <c r="K45" s="11"/>
    </row>
    <row r="46" spans="1:11" x14ac:dyDescent="0.35">
      <c r="A46" s="11">
        <v>5.0999999999999996</v>
      </c>
      <c r="B46" s="11" t="s">
        <v>279</v>
      </c>
      <c r="C46" s="11"/>
      <c r="D46" s="11"/>
      <c r="E46" s="11"/>
      <c r="F46" s="11"/>
      <c r="G46" s="11"/>
      <c r="H46" s="11"/>
      <c r="I46" s="11"/>
      <c r="J46" s="11"/>
      <c r="K46" s="11"/>
    </row>
    <row r="47" spans="1:11" x14ac:dyDescent="0.35">
      <c r="A47" s="11">
        <v>5.2</v>
      </c>
      <c r="B47" s="11" t="s">
        <v>280</v>
      </c>
      <c r="C47" s="11"/>
      <c r="D47" s="11"/>
      <c r="E47" s="11"/>
      <c r="F47" s="11"/>
      <c r="G47" s="11"/>
      <c r="H47" s="11"/>
      <c r="I47" s="11"/>
      <c r="J47" s="11"/>
      <c r="K47" s="11"/>
    </row>
    <row r="48" spans="1:11" x14ac:dyDescent="0.35">
      <c r="A48" s="11">
        <v>5.3</v>
      </c>
      <c r="B48" s="11" t="s">
        <v>281</v>
      </c>
      <c r="C48" s="11"/>
      <c r="D48" s="11"/>
      <c r="E48" s="11"/>
      <c r="F48" s="11"/>
      <c r="G48" s="11"/>
      <c r="H48" s="11"/>
      <c r="I48" s="11"/>
      <c r="J48" s="11"/>
      <c r="K48" s="11"/>
    </row>
    <row r="49" spans="1:11" x14ac:dyDescent="0.35">
      <c r="A49" s="11">
        <v>5.4</v>
      </c>
      <c r="B49" s="11" t="s">
        <v>282</v>
      </c>
      <c r="C49" s="11"/>
      <c r="D49" s="11"/>
      <c r="E49" s="11"/>
      <c r="F49" s="11"/>
      <c r="G49" s="11"/>
      <c r="H49" s="11"/>
      <c r="I49" s="11"/>
      <c r="J49" s="11"/>
      <c r="K49" s="11"/>
    </row>
    <row r="50" spans="1:11" x14ac:dyDescent="0.35">
      <c r="A50" s="11">
        <v>5.5</v>
      </c>
      <c r="B50" s="11" t="s">
        <v>283</v>
      </c>
      <c r="C50" s="11"/>
      <c r="D50" s="11"/>
      <c r="E50" s="11"/>
      <c r="F50" s="11"/>
      <c r="G50" s="11"/>
      <c r="H50" s="11"/>
      <c r="I50" s="11"/>
      <c r="J50" s="11"/>
      <c r="K50" s="11"/>
    </row>
    <row r="51" spans="1:11" x14ac:dyDescent="0.35">
      <c r="A51" s="11">
        <v>5.6</v>
      </c>
      <c r="B51" s="11" t="s">
        <v>284</v>
      </c>
      <c r="C51" s="11"/>
      <c r="D51" s="11"/>
      <c r="E51" s="11"/>
      <c r="F51" s="11"/>
      <c r="G51" s="11"/>
      <c r="H51" s="11"/>
      <c r="I51" s="11"/>
      <c r="J51" s="11"/>
      <c r="K51" s="11"/>
    </row>
    <row r="52" spans="1:11" x14ac:dyDescent="0.35">
      <c r="A52" s="11">
        <v>5.7</v>
      </c>
      <c r="B52" s="11" t="s">
        <v>285</v>
      </c>
      <c r="C52" s="11"/>
      <c r="D52" s="11"/>
      <c r="E52" s="11"/>
      <c r="F52" s="11"/>
      <c r="G52" s="11"/>
      <c r="H52" s="11"/>
      <c r="I52" s="11"/>
      <c r="J52" s="11"/>
      <c r="K52" s="11"/>
    </row>
    <row r="53" spans="1:11" x14ac:dyDescent="0.35">
      <c r="A53" s="11">
        <v>5.8</v>
      </c>
      <c r="B53" s="11" t="s">
        <v>286</v>
      </c>
      <c r="C53" s="11"/>
      <c r="D53" s="11"/>
      <c r="E53" s="11"/>
      <c r="F53" s="11"/>
      <c r="G53" s="11"/>
      <c r="H53" s="11"/>
      <c r="I53" s="11"/>
      <c r="J53" s="11"/>
      <c r="K53" s="11"/>
    </row>
    <row r="54" spans="1:11" x14ac:dyDescent="0.35">
      <c r="A54" s="11">
        <v>5.9</v>
      </c>
      <c r="B54" s="11" t="s">
        <v>287</v>
      </c>
      <c r="C54" s="11"/>
      <c r="D54" s="11"/>
      <c r="E54" s="11"/>
      <c r="F54" s="11"/>
      <c r="G54" s="11"/>
      <c r="H54" s="11"/>
      <c r="I54" s="11"/>
      <c r="J54" s="11"/>
      <c r="K54" s="11"/>
    </row>
    <row r="55" spans="1:11" x14ac:dyDescent="0.35">
      <c r="A55" s="113">
        <v>5.0999999999999996</v>
      </c>
      <c r="B55" s="11" t="s">
        <v>288</v>
      </c>
      <c r="C55" s="11"/>
      <c r="D55" s="11"/>
      <c r="E55" s="11"/>
      <c r="F55" s="11"/>
      <c r="G55" s="11"/>
      <c r="H55" s="11"/>
      <c r="I55" s="11"/>
      <c r="J55" s="11"/>
      <c r="K55" s="11"/>
    </row>
    <row r="56" spans="1:11" x14ac:dyDescent="0.35">
      <c r="A56" s="11">
        <v>5.1100000000000003</v>
      </c>
      <c r="B56" s="11" t="s">
        <v>289</v>
      </c>
      <c r="C56" s="11"/>
      <c r="D56" s="11"/>
      <c r="E56" s="11"/>
      <c r="F56" s="11"/>
      <c r="G56" s="11"/>
      <c r="H56" s="11"/>
      <c r="I56" s="11"/>
      <c r="J56" s="11"/>
      <c r="K56" s="11"/>
    </row>
    <row r="57" spans="1:11" x14ac:dyDescent="0.35">
      <c r="A57" s="11">
        <v>5.12</v>
      </c>
      <c r="B57" s="11" t="s">
        <v>290</v>
      </c>
      <c r="C57" s="11"/>
      <c r="D57" s="11"/>
      <c r="E57" s="11"/>
      <c r="F57" s="11"/>
      <c r="G57" s="11"/>
      <c r="H57" s="11"/>
      <c r="I57" s="11"/>
      <c r="J57" s="11"/>
      <c r="K57" s="11"/>
    </row>
    <row r="58" spans="1:11" s="1" customFormat="1" x14ac:dyDescent="0.35">
      <c r="A58" s="11"/>
      <c r="B58" s="11"/>
      <c r="C58" s="11"/>
      <c r="D58" s="11"/>
      <c r="E58" s="11"/>
      <c r="F58" s="11"/>
      <c r="G58" s="11"/>
      <c r="H58" s="11"/>
      <c r="I58" s="11"/>
      <c r="J58" s="11"/>
      <c r="K58" s="11"/>
    </row>
    <row r="59" spans="1:11" s="1" customFormat="1" x14ac:dyDescent="0.35"/>
    <row r="60" spans="1:11" s="1" customFormat="1" x14ac:dyDescent="0.35"/>
    <row r="61" spans="1:11" s="1" customFormat="1" x14ac:dyDescent="0.35"/>
    <row r="62" spans="1:11" s="1" customFormat="1" x14ac:dyDescent="0.35"/>
    <row r="63" spans="1:11" s="1" customFormat="1" x14ac:dyDescent="0.35"/>
    <row r="64" spans="1:11"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sheetData>
  <sheetProtection algorithmName="SHA-512" hashValue="GadYYncvhf2jn+l7vZ+DJ5E0Qk7pfUNqWQRzHLN1/r3VXYsZx283NuT6pSk327czAcOTc8SBh7zkP5QXXX+nDw==" saltValue="+7Un1EOrBL4IUX8BL6bPJw==" spinCount="100000" sheet="1" objects="1" scenarios="1"/>
  <mergeCells count="2">
    <mergeCell ref="A4:F4"/>
    <mergeCell ref="D1:I3"/>
  </mergeCells>
  <pageMargins left="0.7" right="0.7" top="0.75" bottom="0.75" header="0.3" footer="0.3"/>
  <pageSetup orientation="portrait" r:id="rId1"/>
  <customProperties>
    <customPr name="OrphanNamesChecke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E7F3-BE46-4DB2-9C74-F4C3BB2BD1AC}">
  <sheetPr codeName="Sheet8"/>
  <dimension ref="A1:G101"/>
  <sheetViews>
    <sheetView topLeftCell="D1" zoomScale="85" zoomScaleNormal="85" workbookViewId="0">
      <selection activeCell="D6" sqref="D6"/>
    </sheetView>
  </sheetViews>
  <sheetFormatPr defaultColWidth="9" defaultRowHeight="15.5" x14ac:dyDescent="0.35"/>
  <cols>
    <col min="1" max="1" width="10.75" style="104" customWidth="1"/>
    <col min="2" max="2" width="33" style="104" bestFit="1" customWidth="1"/>
    <col min="3" max="3" width="94.33203125" style="104" customWidth="1"/>
    <col min="4" max="4" width="191.58203125" style="104" customWidth="1"/>
    <col min="5" max="5" width="9" style="104"/>
    <col min="6" max="6" width="19" style="104" customWidth="1"/>
    <col min="7" max="7" width="23.75" style="104" customWidth="1"/>
    <col min="8" max="16384" width="9" style="104"/>
  </cols>
  <sheetData>
    <row r="1" spans="1:7" ht="56" x14ac:dyDescent="0.35">
      <c r="A1" s="106" t="s">
        <v>218</v>
      </c>
      <c r="B1" s="106" t="s">
        <v>219</v>
      </c>
      <c r="C1" s="106" t="s">
        <v>220</v>
      </c>
      <c r="D1" s="106" t="s">
        <v>28</v>
      </c>
      <c r="E1" s="106" t="s">
        <v>30</v>
      </c>
      <c r="F1" s="106" t="s">
        <v>221</v>
      </c>
      <c r="G1" s="106" t="s">
        <v>225</v>
      </c>
    </row>
    <row r="2" spans="1:7" ht="37.5" x14ac:dyDescent="0.35">
      <c r="A2" s="105" t="s">
        <v>226</v>
      </c>
      <c r="B2" s="105" t="s">
        <v>291</v>
      </c>
      <c r="C2" s="105" t="s">
        <v>292</v>
      </c>
      <c r="D2" s="105" t="s">
        <v>39</v>
      </c>
      <c r="E2" s="105">
        <f>Prevention!D7</f>
        <v>2</v>
      </c>
      <c r="F2" s="105" t="str">
        <f>Prevention!E7</f>
        <v>Yes</v>
      </c>
      <c r="G2" s="105" t="str">
        <f>VLOOKUP(B2,Dashboard!$C$18:$G$34,5,FALSE)</f>
        <v>Amber</v>
      </c>
    </row>
    <row r="3" spans="1:7" ht="78.75" customHeight="1" x14ac:dyDescent="0.35">
      <c r="A3" s="105" t="s">
        <v>226</v>
      </c>
      <c r="B3" s="105" t="s">
        <v>291</v>
      </c>
      <c r="C3" s="105" t="s">
        <v>292</v>
      </c>
      <c r="D3" s="105" t="s">
        <v>293</v>
      </c>
      <c r="E3" s="105">
        <f>Prevention!D8</f>
        <v>0</v>
      </c>
      <c r="F3" s="105" t="str">
        <f>Prevention!E8</f>
        <v>No</v>
      </c>
      <c r="G3" s="105" t="str">
        <f>VLOOKUP(B3,Dashboard!$C$18:$G$34,5,FALSE)</f>
        <v>Amber</v>
      </c>
    </row>
    <row r="4" spans="1:7" ht="75" x14ac:dyDescent="0.35">
      <c r="A4" s="105" t="s">
        <v>226</v>
      </c>
      <c r="B4" s="105" t="s">
        <v>291</v>
      </c>
      <c r="C4" s="105" t="s">
        <v>292</v>
      </c>
      <c r="D4" s="105" t="s">
        <v>294</v>
      </c>
      <c r="E4" s="105">
        <f>Prevention!D9</f>
        <v>1</v>
      </c>
      <c r="F4" s="105" t="str">
        <f>Prevention!E9</f>
        <v>Partially</v>
      </c>
      <c r="G4" s="105" t="str">
        <f>VLOOKUP(B4,Dashboard!$C$18:$G$34,5,FALSE)</f>
        <v>Amber</v>
      </c>
    </row>
    <row r="5" spans="1:7" ht="37.5" x14ac:dyDescent="0.35">
      <c r="A5" s="105" t="s">
        <v>226</v>
      </c>
      <c r="B5" s="105" t="s">
        <v>291</v>
      </c>
      <c r="C5" s="105" t="s">
        <v>292</v>
      </c>
      <c r="D5" s="105" t="s">
        <v>295</v>
      </c>
      <c r="E5" s="105">
        <f>Prevention!D10</f>
        <v>2</v>
      </c>
      <c r="F5" s="105" t="str">
        <f>Prevention!E10</f>
        <v>Yes</v>
      </c>
      <c r="G5" s="105" t="str">
        <f>VLOOKUP(B5,Dashboard!$C$18:$G$34,5,FALSE)</f>
        <v>Amber</v>
      </c>
    </row>
    <row r="6" spans="1:7" ht="37.5" x14ac:dyDescent="0.35">
      <c r="A6" s="105" t="s">
        <v>226</v>
      </c>
      <c r="B6" s="105" t="s">
        <v>291</v>
      </c>
      <c r="C6" s="105" t="s">
        <v>292</v>
      </c>
      <c r="D6" s="105" t="s">
        <v>296</v>
      </c>
      <c r="E6" s="105">
        <f>Prevention!D11</f>
        <v>0</v>
      </c>
      <c r="F6" s="105" t="str">
        <f>Prevention!E11</f>
        <v>No</v>
      </c>
      <c r="G6" s="105" t="str">
        <f>VLOOKUP(B6,Dashboard!$C$18:$G$34,5,FALSE)</f>
        <v>Amber</v>
      </c>
    </row>
    <row r="7" spans="1:7" ht="25" x14ac:dyDescent="0.35">
      <c r="A7" s="105" t="s">
        <v>226</v>
      </c>
      <c r="B7" s="105" t="s">
        <v>51</v>
      </c>
      <c r="C7" s="105" t="s">
        <v>297</v>
      </c>
      <c r="D7" s="105" t="s">
        <v>298</v>
      </c>
      <c r="E7" s="105">
        <f>Prevention!D12</f>
        <v>2</v>
      </c>
      <c r="F7" s="105" t="str">
        <f>Prevention!E12</f>
        <v>Yes</v>
      </c>
      <c r="G7" s="105" t="str">
        <f>VLOOKUP(B7,Dashboard!$C$18:$G$34,5,FALSE)</f>
        <v>Amber</v>
      </c>
    </row>
    <row r="8" spans="1:7" ht="25" x14ac:dyDescent="0.35">
      <c r="A8" s="105" t="s">
        <v>226</v>
      </c>
      <c r="B8" s="105" t="s">
        <v>51</v>
      </c>
      <c r="C8" s="105" t="s">
        <v>297</v>
      </c>
      <c r="D8" s="105" t="s">
        <v>299</v>
      </c>
      <c r="E8" s="105">
        <f>Prevention!D13</f>
        <v>2</v>
      </c>
      <c r="F8" s="105" t="str">
        <f>Prevention!E13</f>
        <v>Yes</v>
      </c>
      <c r="G8" s="105" t="str">
        <f>VLOOKUP(B8,Dashboard!$C$18:$G$34,5,FALSE)</f>
        <v>Amber</v>
      </c>
    </row>
    <row r="9" spans="1:7" ht="25" x14ac:dyDescent="0.35">
      <c r="A9" s="105" t="s">
        <v>226</v>
      </c>
      <c r="B9" s="105" t="s">
        <v>51</v>
      </c>
      <c r="C9" s="105" t="s">
        <v>297</v>
      </c>
      <c r="D9" s="105" t="s">
        <v>54</v>
      </c>
      <c r="E9" s="105">
        <f>Prevention!D14</f>
        <v>2</v>
      </c>
      <c r="F9" s="105" t="str">
        <f>Prevention!E14</f>
        <v>Yes</v>
      </c>
      <c r="G9" s="105" t="str">
        <f>VLOOKUP(B9,Dashboard!$C$18:$G$34,5,FALSE)</f>
        <v>Amber</v>
      </c>
    </row>
    <row r="10" spans="1:7" ht="25" x14ac:dyDescent="0.35">
      <c r="A10" s="105" t="s">
        <v>226</v>
      </c>
      <c r="B10" s="105" t="s">
        <v>51</v>
      </c>
      <c r="C10" s="105" t="s">
        <v>297</v>
      </c>
      <c r="D10" s="105" t="s">
        <v>55</v>
      </c>
      <c r="E10" s="105">
        <f>Prevention!D15</f>
        <v>0</v>
      </c>
      <c r="F10" s="105" t="str">
        <f>Prevention!E15</f>
        <v>No</v>
      </c>
      <c r="G10" s="105" t="str">
        <f>VLOOKUP(B10,Dashboard!$C$18:$G$34,5,FALSE)</f>
        <v>Amber</v>
      </c>
    </row>
    <row r="11" spans="1:7" ht="25" x14ac:dyDescent="0.35">
      <c r="A11" s="105" t="s">
        <v>226</v>
      </c>
      <c r="B11" s="105" t="s">
        <v>51</v>
      </c>
      <c r="C11" s="105" t="s">
        <v>297</v>
      </c>
      <c r="D11" s="105" t="s">
        <v>56</v>
      </c>
      <c r="E11" s="105">
        <f>Prevention!D16</f>
        <v>0</v>
      </c>
      <c r="F11" s="105" t="str">
        <f>Prevention!E16</f>
        <v>No</v>
      </c>
      <c r="G11" s="105" t="str">
        <f>VLOOKUP(B11,Dashboard!$C$18:$G$34,5,FALSE)</f>
        <v>Amber</v>
      </c>
    </row>
    <row r="12" spans="1:7" x14ac:dyDescent="0.35">
      <c r="A12" s="105" t="s">
        <v>226</v>
      </c>
      <c r="B12" s="105" t="s">
        <v>300</v>
      </c>
      <c r="C12" s="105" t="s">
        <v>301</v>
      </c>
      <c r="D12" s="105" t="s">
        <v>58</v>
      </c>
      <c r="E12" s="105">
        <f>Prevention!D17</f>
        <v>2</v>
      </c>
      <c r="F12" s="105" t="str">
        <f>Prevention!E17</f>
        <v>Yes</v>
      </c>
      <c r="G12" s="105" t="str">
        <f>VLOOKUP(B12,Dashboard!$C$18:$G$34,5,FALSE)</f>
        <v>Amber</v>
      </c>
    </row>
    <row r="13" spans="1:7" x14ac:dyDescent="0.35">
      <c r="A13" s="105" t="s">
        <v>226</v>
      </c>
      <c r="B13" s="105" t="s">
        <v>300</v>
      </c>
      <c r="C13" s="105" t="s">
        <v>301</v>
      </c>
      <c r="D13" s="105" t="s">
        <v>302</v>
      </c>
      <c r="E13" s="105">
        <f>Prevention!D18</f>
        <v>2</v>
      </c>
      <c r="F13" s="105" t="str">
        <f>Prevention!E18</f>
        <v>Yes</v>
      </c>
      <c r="G13" s="105" t="str">
        <f>VLOOKUP(B13,Dashboard!$C$18:$G$34,5,FALSE)</f>
        <v>Amber</v>
      </c>
    </row>
    <row r="14" spans="1:7" x14ac:dyDescent="0.35">
      <c r="A14" s="105" t="s">
        <v>226</v>
      </c>
      <c r="B14" s="105" t="s">
        <v>300</v>
      </c>
      <c r="C14" s="105" t="s">
        <v>301</v>
      </c>
      <c r="D14" s="105" t="s">
        <v>62</v>
      </c>
      <c r="E14" s="105">
        <f>Prevention!D19</f>
        <v>2</v>
      </c>
      <c r="F14" s="105" t="str">
        <f>Prevention!E19</f>
        <v>Yes</v>
      </c>
      <c r="G14" s="105" t="str">
        <f>VLOOKUP(B14,Dashboard!$C$18:$G$34,5,FALSE)</f>
        <v>Amber</v>
      </c>
    </row>
    <row r="15" spans="1:7" x14ac:dyDescent="0.35">
      <c r="A15" s="105" t="s">
        <v>226</v>
      </c>
      <c r="B15" s="105" t="s">
        <v>300</v>
      </c>
      <c r="C15" s="105" t="s">
        <v>301</v>
      </c>
      <c r="D15" s="105" t="s">
        <v>63</v>
      </c>
      <c r="E15" s="105">
        <f>Prevention!D20</f>
        <v>0</v>
      </c>
      <c r="F15" s="105" t="str">
        <f>Prevention!E20</f>
        <v>No</v>
      </c>
      <c r="G15" s="105" t="str">
        <f>VLOOKUP(B15,Dashboard!$C$18:$G$34,5,FALSE)</f>
        <v>Amber</v>
      </c>
    </row>
    <row r="16" spans="1:7" ht="75" x14ac:dyDescent="0.35">
      <c r="A16" s="105" t="s">
        <v>226</v>
      </c>
      <c r="B16" s="105" t="s">
        <v>300</v>
      </c>
      <c r="C16" s="105" t="s">
        <v>301</v>
      </c>
      <c r="D16" s="105" t="s">
        <v>303</v>
      </c>
      <c r="E16" s="105">
        <f>Prevention!D21</f>
        <v>2</v>
      </c>
      <c r="F16" s="105" t="str">
        <f>Prevention!E21</f>
        <v>Yes</v>
      </c>
      <c r="G16" s="105" t="str">
        <f>VLOOKUP(B16,Dashboard!$C$18:$G$34,5,FALSE)</f>
        <v>Amber</v>
      </c>
    </row>
    <row r="17" spans="1:7" ht="75" x14ac:dyDescent="0.35">
      <c r="A17" s="105" t="s">
        <v>226</v>
      </c>
      <c r="B17" s="105" t="s">
        <v>300</v>
      </c>
      <c r="C17" s="105" t="s">
        <v>301</v>
      </c>
      <c r="D17" s="105" t="s">
        <v>304</v>
      </c>
      <c r="E17" s="105">
        <f>Prevention!D22</f>
        <v>2</v>
      </c>
      <c r="F17" s="105" t="str">
        <f>Prevention!E22</f>
        <v>Yes</v>
      </c>
      <c r="G17" s="105" t="str">
        <f>VLOOKUP(B17,Dashboard!$C$18:$G$34,5,FALSE)</f>
        <v>Amber</v>
      </c>
    </row>
    <row r="18" spans="1:7" x14ac:dyDescent="0.35">
      <c r="A18" s="105" t="s">
        <v>226</v>
      </c>
      <c r="B18" s="105" t="s">
        <v>300</v>
      </c>
      <c r="C18" s="105" t="s">
        <v>301</v>
      </c>
      <c r="D18" s="105" t="s">
        <v>66</v>
      </c>
      <c r="E18" s="105">
        <f>Prevention!D23</f>
        <v>0</v>
      </c>
      <c r="F18" s="105" t="str">
        <f>Prevention!E23</f>
        <v>No</v>
      </c>
      <c r="G18" s="105" t="str">
        <f>VLOOKUP(B18,Dashboard!$C$18:$G$34,5,FALSE)</f>
        <v>Amber</v>
      </c>
    </row>
    <row r="19" spans="1:7" ht="50" x14ac:dyDescent="0.35">
      <c r="A19" s="105" t="s">
        <v>226</v>
      </c>
      <c r="B19" s="105" t="s">
        <v>199</v>
      </c>
      <c r="C19" s="105" t="s">
        <v>305</v>
      </c>
      <c r="D19" s="105" t="s">
        <v>306</v>
      </c>
      <c r="E19" s="105">
        <f>Prevention!D24</f>
        <v>1</v>
      </c>
      <c r="F19" s="105" t="str">
        <f>Prevention!E24</f>
        <v>Partially</v>
      </c>
      <c r="G19" s="105" t="str">
        <f>VLOOKUP(B19,Dashboard!$C$18:$G$34,5,FALSE)</f>
        <v>Amber</v>
      </c>
    </row>
    <row r="20" spans="1:7" x14ac:dyDescent="0.35">
      <c r="A20" s="105" t="s">
        <v>226</v>
      </c>
      <c r="B20" s="105" t="s">
        <v>199</v>
      </c>
      <c r="C20" s="105" t="s">
        <v>305</v>
      </c>
      <c r="D20" s="105" t="s">
        <v>71</v>
      </c>
      <c r="E20" s="105">
        <f>Prevention!D25</f>
        <v>1</v>
      </c>
      <c r="F20" s="105" t="str">
        <f>Prevention!E25</f>
        <v>Partially</v>
      </c>
      <c r="G20" s="105" t="str">
        <f>VLOOKUP(B20,Dashboard!$C$18:$G$34,5,FALSE)</f>
        <v>Amber</v>
      </c>
    </row>
    <row r="21" spans="1:7" x14ac:dyDescent="0.35">
      <c r="A21" s="105" t="s">
        <v>226</v>
      </c>
      <c r="B21" s="105" t="s">
        <v>199</v>
      </c>
      <c r="C21" s="105" t="s">
        <v>305</v>
      </c>
      <c r="D21" s="105" t="s">
        <v>307</v>
      </c>
      <c r="E21" s="105">
        <f>Prevention!D26</f>
        <v>2</v>
      </c>
      <c r="F21" s="105" t="str">
        <f>Prevention!E26</f>
        <v>Yes</v>
      </c>
      <c r="G21" s="105" t="str">
        <f>VLOOKUP(B21,Dashboard!$C$18:$G$34,5,FALSE)</f>
        <v>Amber</v>
      </c>
    </row>
    <row r="22" spans="1:7" x14ac:dyDescent="0.35">
      <c r="A22" s="105" t="s">
        <v>226</v>
      </c>
      <c r="B22" s="105" t="s">
        <v>199</v>
      </c>
      <c r="C22" s="105" t="s">
        <v>305</v>
      </c>
      <c r="D22" s="105" t="s">
        <v>73</v>
      </c>
      <c r="E22" s="105">
        <f>Prevention!D27</f>
        <v>2</v>
      </c>
      <c r="F22" s="105" t="str">
        <f>Prevention!E27</f>
        <v>Yes</v>
      </c>
      <c r="G22" s="105" t="str">
        <f>VLOOKUP(B22,Dashboard!$C$18:$G$34,5,FALSE)</f>
        <v>Amber</v>
      </c>
    </row>
    <row r="23" spans="1:7" x14ac:dyDescent="0.35">
      <c r="A23" s="105" t="s">
        <v>226</v>
      </c>
      <c r="B23" s="105" t="s">
        <v>199</v>
      </c>
      <c r="C23" s="105" t="s">
        <v>305</v>
      </c>
      <c r="D23" s="105" t="s">
        <v>74</v>
      </c>
      <c r="E23" s="105">
        <f>Prevention!D28</f>
        <v>2</v>
      </c>
      <c r="F23" s="105" t="str">
        <f>Prevention!E28</f>
        <v>Yes</v>
      </c>
      <c r="G23" s="105" t="str">
        <f>VLOOKUP(B23,Dashboard!$C$18:$G$34,5,FALSE)</f>
        <v>Amber</v>
      </c>
    </row>
    <row r="24" spans="1:7" x14ac:dyDescent="0.35">
      <c r="A24" s="105" t="s">
        <v>226</v>
      </c>
      <c r="B24" s="105" t="s">
        <v>199</v>
      </c>
      <c r="C24" s="105" t="s">
        <v>305</v>
      </c>
      <c r="D24" s="105" t="s">
        <v>75</v>
      </c>
      <c r="E24" s="105">
        <f>Prevention!D29</f>
        <v>2</v>
      </c>
      <c r="F24" s="105" t="str">
        <f>Prevention!E29</f>
        <v>Yes</v>
      </c>
      <c r="G24" s="105" t="str">
        <f>VLOOKUP(B24,Dashboard!$C$18:$G$34,5,FALSE)</f>
        <v>Amber</v>
      </c>
    </row>
    <row r="25" spans="1:7" x14ac:dyDescent="0.35">
      <c r="A25" s="105" t="s">
        <v>226</v>
      </c>
      <c r="B25" s="105" t="s">
        <v>199</v>
      </c>
      <c r="C25" s="105" t="s">
        <v>305</v>
      </c>
      <c r="D25" s="105" t="s">
        <v>76</v>
      </c>
      <c r="E25" s="105">
        <f>Prevention!D30</f>
        <v>2</v>
      </c>
      <c r="F25" s="105" t="str">
        <f>Prevention!E30</f>
        <v>Yes</v>
      </c>
      <c r="G25" s="105" t="str">
        <f>VLOOKUP(B25,Dashboard!$C$18:$G$34,5,FALSE)</f>
        <v>Amber</v>
      </c>
    </row>
    <row r="26" spans="1:7" x14ac:dyDescent="0.35">
      <c r="A26" s="105" t="s">
        <v>226</v>
      </c>
      <c r="B26" s="105" t="s">
        <v>199</v>
      </c>
      <c r="C26" s="105" t="s">
        <v>305</v>
      </c>
      <c r="D26" s="105" t="s">
        <v>77</v>
      </c>
      <c r="E26" s="105">
        <f>Prevention!D31</f>
        <v>2</v>
      </c>
      <c r="F26" s="105" t="str">
        <f>Prevention!E31</f>
        <v>Yes</v>
      </c>
      <c r="G26" s="105" t="str">
        <f>VLOOKUP(B26,Dashboard!$C$18:$G$34,5,FALSE)</f>
        <v>Amber</v>
      </c>
    </row>
    <row r="27" spans="1:7" x14ac:dyDescent="0.35">
      <c r="A27" s="105" t="s">
        <v>226</v>
      </c>
      <c r="B27" s="105" t="s">
        <v>199</v>
      </c>
      <c r="C27" s="105" t="s">
        <v>305</v>
      </c>
      <c r="D27" s="105" t="s">
        <v>308</v>
      </c>
      <c r="E27" s="105">
        <f>Prevention!D32</f>
        <v>2</v>
      </c>
      <c r="F27" s="105" t="str">
        <f>Prevention!E32</f>
        <v>Yes</v>
      </c>
      <c r="G27" s="105" t="str">
        <f>VLOOKUP(B27,Dashboard!$C$18:$G$34,5,FALSE)</f>
        <v>Amber</v>
      </c>
    </row>
    <row r="28" spans="1:7" ht="25" x14ac:dyDescent="0.35">
      <c r="A28" s="105" t="s">
        <v>226</v>
      </c>
      <c r="B28" s="105" t="s">
        <v>199</v>
      </c>
      <c r="C28" s="105" t="s">
        <v>305</v>
      </c>
      <c r="D28" s="105" t="s">
        <v>309</v>
      </c>
      <c r="E28" s="105">
        <f>Prevention!D33</f>
        <v>2</v>
      </c>
      <c r="F28" s="105" t="str">
        <f>Prevention!E33</f>
        <v>Yes</v>
      </c>
      <c r="G28" s="105" t="str">
        <f>VLOOKUP(B28,Dashboard!$C$18:$G$34,5,FALSE)</f>
        <v>Amber</v>
      </c>
    </row>
    <row r="29" spans="1:7" ht="25" x14ac:dyDescent="0.35">
      <c r="A29" s="105" t="s">
        <v>226</v>
      </c>
      <c r="B29" s="105" t="s">
        <v>82</v>
      </c>
      <c r="C29" s="105" t="s">
        <v>310</v>
      </c>
      <c r="D29" s="105" t="s">
        <v>311</v>
      </c>
      <c r="E29" s="105">
        <f>Prevention!D34</f>
        <v>0</v>
      </c>
      <c r="F29" s="105" t="str">
        <f>Prevention!E34</f>
        <v>No</v>
      </c>
      <c r="G29" s="105" t="str">
        <f>VLOOKUP(B29,Dashboard!$C$18:$G$34,5,FALSE)</f>
        <v>Amber</v>
      </c>
    </row>
    <row r="30" spans="1:7" ht="25" x14ac:dyDescent="0.35">
      <c r="A30" s="105" t="s">
        <v>226</v>
      </c>
      <c r="B30" s="105" t="s">
        <v>82</v>
      </c>
      <c r="C30" s="105" t="s">
        <v>310</v>
      </c>
      <c r="D30" s="105" t="s">
        <v>312</v>
      </c>
      <c r="E30" s="105">
        <f>Prevention!D35</f>
        <v>2</v>
      </c>
      <c r="F30" s="105" t="str">
        <f>Prevention!E35</f>
        <v>Yes</v>
      </c>
      <c r="G30" s="105" t="str">
        <f>VLOOKUP(B30,Dashboard!$C$18:$G$34,5,FALSE)</f>
        <v>Amber</v>
      </c>
    </row>
    <row r="31" spans="1:7" ht="25" x14ac:dyDescent="0.35">
      <c r="A31" s="105" t="s">
        <v>226</v>
      </c>
      <c r="B31" s="105" t="s">
        <v>82</v>
      </c>
      <c r="C31" s="105" t="s">
        <v>310</v>
      </c>
      <c r="D31" s="105" t="s">
        <v>313</v>
      </c>
      <c r="E31" s="105">
        <f>Prevention!D36</f>
        <v>1</v>
      </c>
      <c r="F31" s="105" t="str">
        <f>Prevention!E36</f>
        <v>Partially</v>
      </c>
      <c r="G31" s="105" t="str">
        <f>VLOOKUP(B31,Dashboard!$C$18:$G$34,5,FALSE)</f>
        <v>Amber</v>
      </c>
    </row>
    <row r="32" spans="1:7" ht="25" x14ac:dyDescent="0.35">
      <c r="A32" s="105" t="s">
        <v>226</v>
      </c>
      <c r="B32" s="105" t="s">
        <v>82</v>
      </c>
      <c r="C32" s="105" t="s">
        <v>310</v>
      </c>
      <c r="D32" s="105" t="s">
        <v>86</v>
      </c>
      <c r="E32" s="105">
        <f>Prevention!D37</f>
        <v>0</v>
      </c>
      <c r="F32" s="105" t="str">
        <f>Prevention!E37</f>
        <v>No</v>
      </c>
      <c r="G32" s="105" t="str">
        <f>VLOOKUP(B32,Dashboard!$C$18:$G$34,5,FALSE)</f>
        <v>Amber</v>
      </c>
    </row>
    <row r="33" spans="1:7" ht="25" x14ac:dyDescent="0.35">
      <c r="A33" s="105" t="s">
        <v>226</v>
      </c>
      <c r="B33" s="105" t="s">
        <v>82</v>
      </c>
      <c r="C33" s="105" t="s">
        <v>310</v>
      </c>
      <c r="D33" s="105" t="s">
        <v>314</v>
      </c>
      <c r="E33" s="105">
        <f>Prevention!D38</f>
        <v>2</v>
      </c>
      <c r="F33" s="105" t="str">
        <f>Prevention!E38</f>
        <v>Yes</v>
      </c>
      <c r="G33" s="105" t="str">
        <f>VLOOKUP(B33,Dashboard!$C$18:$G$34,5,FALSE)</f>
        <v>Amber</v>
      </c>
    </row>
    <row r="34" spans="1:7" ht="25" x14ac:dyDescent="0.35">
      <c r="A34" s="105" t="s">
        <v>226</v>
      </c>
      <c r="B34" s="105" t="s">
        <v>82</v>
      </c>
      <c r="C34" s="105" t="s">
        <v>310</v>
      </c>
      <c r="D34" s="105" t="s">
        <v>315</v>
      </c>
      <c r="E34" s="105">
        <f>Prevention!D39</f>
        <v>2</v>
      </c>
      <c r="F34" s="105" t="str">
        <f>Prevention!E39</f>
        <v>Yes</v>
      </c>
      <c r="G34" s="105" t="str">
        <f>VLOOKUP(B34,Dashboard!$C$18:$G$34,5,FALSE)</f>
        <v>Amber</v>
      </c>
    </row>
    <row r="35" spans="1:7" ht="25" x14ac:dyDescent="0.35">
      <c r="A35" s="105" t="s">
        <v>226</v>
      </c>
      <c r="B35" s="105" t="s">
        <v>200</v>
      </c>
      <c r="C35" s="105" t="s">
        <v>316</v>
      </c>
      <c r="D35" s="105" t="s">
        <v>317</v>
      </c>
      <c r="E35" s="105">
        <f>Prevention!D40</f>
        <v>2</v>
      </c>
      <c r="F35" s="105" t="str">
        <f>Prevention!E40</f>
        <v>Yes</v>
      </c>
      <c r="G35" s="105" t="str">
        <f>VLOOKUP(B35,Dashboard!$C$18:$G$34,5,FALSE)</f>
        <v>Amber</v>
      </c>
    </row>
    <row r="36" spans="1:7" ht="25" x14ac:dyDescent="0.35">
      <c r="A36" s="105" t="s">
        <v>226</v>
      </c>
      <c r="B36" s="105" t="s">
        <v>200</v>
      </c>
      <c r="C36" s="105" t="s">
        <v>316</v>
      </c>
      <c r="D36" s="105" t="s">
        <v>318</v>
      </c>
      <c r="E36" s="105">
        <f>Prevention!D41</f>
        <v>2</v>
      </c>
      <c r="F36" s="105" t="str">
        <f>Prevention!E41</f>
        <v>Yes</v>
      </c>
      <c r="G36" s="105" t="str">
        <f>VLOOKUP(B36,Dashboard!$C$18:$G$34,5,FALSE)</f>
        <v>Amber</v>
      </c>
    </row>
    <row r="37" spans="1:7" ht="25" x14ac:dyDescent="0.35">
      <c r="A37" s="105" t="s">
        <v>226</v>
      </c>
      <c r="B37" s="105" t="s">
        <v>200</v>
      </c>
      <c r="C37" s="105" t="s">
        <v>316</v>
      </c>
      <c r="D37" s="105" t="s">
        <v>319</v>
      </c>
      <c r="E37" s="105">
        <f>Prevention!D42</f>
        <v>2</v>
      </c>
      <c r="F37" s="105" t="str">
        <f>Prevention!E42</f>
        <v>Yes</v>
      </c>
      <c r="G37" s="105" t="str">
        <f>VLOOKUP(B37,Dashboard!$C$18:$G$34,5,FALSE)</f>
        <v>Amber</v>
      </c>
    </row>
    <row r="38" spans="1:7" ht="25" x14ac:dyDescent="0.35">
      <c r="A38" s="105" t="s">
        <v>226</v>
      </c>
      <c r="B38" s="105" t="s">
        <v>200</v>
      </c>
      <c r="C38" s="105" t="s">
        <v>316</v>
      </c>
      <c r="D38" s="105" t="s">
        <v>95</v>
      </c>
      <c r="E38" s="105">
        <f>Prevention!D43</f>
        <v>2</v>
      </c>
      <c r="F38" s="105" t="str">
        <f>Prevention!E43</f>
        <v>Yes</v>
      </c>
      <c r="G38" s="105" t="str">
        <f>VLOOKUP(B38,Dashboard!$C$18:$G$34,5,FALSE)</f>
        <v>Amber</v>
      </c>
    </row>
    <row r="39" spans="1:7" ht="25" x14ac:dyDescent="0.35">
      <c r="A39" s="105" t="s">
        <v>226</v>
      </c>
      <c r="B39" s="105" t="s">
        <v>200</v>
      </c>
      <c r="C39" s="105" t="s">
        <v>316</v>
      </c>
      <c r="D39" s="105" t="s">
        <v>96</v>
      </c>
      <c r="E39" s="105">
        <f>Prevention!D44</f>
        <v>1</v>
      </c>
      <c r="F39" s="105" t="str">
        <f>Prevention!E44</f>
        <v>Partially</v>
      </c>
      <c r="G39" s="105" t="str">
        <f>VLOOKUP(B39,Dashboard!$C$18:$G$34,5,FALSE)</f>
        <v>Amber</v>
      </c>
    </row>
    <row r="40" spans="1:7" ht="25" x14ac:dyDescent="0.35">
      <c r="A40" s="105" t="s">
        <v>226</v>
      </c>
      <c r="B40" s="105" t="s">
        <v>200</v>
      </c>
      <c r="C40" s="105" t="s">
        <v>316</v>
      </c>
      <c r="D40" s="105" t="s">
        <v>320</v>
      </c>
      <c r="E40" s="105">
        <f>Prevention!D45</f>
        <v>2</v>
      </c>
      <c r="F40" s="105" t="str">
        <f>Prevention!E45</f>
        <v>Yes</v>
      </c>
      <c r="G40" s="105" t="str">
        <f>VLOOKUP(B40,Dashboard!$C$18:$G$34,5,FALSE)</f>
        <v>Amber</v>
      </c>
    </row>
    <row r="41" spans="1:7" ht="25" x14ac:dyDescent="0.35">
      <c r="A41" s="105" t="s">
        <v>226</v>
      </c>
      <c r="B41" s="105" t="s">
        <v>200</v>
      </c>
      <c r="C41" s="105" t="s">
        <v>316</v>
      </c>
      <c r="D41" s="105" t="s">
        <v>98</v>
      </c>
      <c r="E41" s="105">
        <f>Prevention!D46</f>
        <v>2</v>
      </c>
      <c r="F41" s="105" t="str">
        <f>Prevention!E46</f>
        <v>Yes</v>
      </c>
      <c r="G41" s="105" t="str">
        <f>VLOOKUP(B41,Dashboard!$C$18:$G$34,5,FALSE)</f>
        <v>Amber</v>
      </c>
    </row>
    <row r="42" spans="1:7" ht="25" x14ac:dyDescent="0.35">
      <c r="A42" s="105" t="s">
        <v>226</v>
      </c>
      <c r="B42" s="105" t="s">
        <v>200</v>
      </c>
      <c r="C42" s="105" t="s">
        <v>316</v>
      </c>
      <c r="D42" s="105" t="s">
        <v>321</v>
      </c>
      <c r="E42" s="105">
        <f>Prevention!D47</f>
        <v>2</v>
      </c>
      <c r="F42" s="105" t="str">
        <f>Prevention!E47</f>
        <v>Yes</v>
      </c>
      <c r="G42" s="105" t="str">
        <f>VLOOKUP(B42,Dashboard!$C$18:$G$34,5,FALSE)</f>
        <v>Amber</v>
      </c>
    </row>
    <row r="43" spans="1:7" ht="25" x14ac:dyDescent="0.35">
      <c r="A43" s="105" t="s">
        <v>226</v>
      </c>
      <c r="B43" s="105" t="s">
        <v>200</v>
      </c>
      <c r="C43" s="105" t="s">
        <v>316</v>
      </c>
      <c r="D43" s="105" t="s">
        <v>100</v>
      </c>
      <c r="E43" s="105">
        <f>Prevention!D48</f>
        <v>2</v>
      </c>
      <c r="F43" s="105" t="str">
        <f>Prevention!E48</f>
        <v>Yes</v>
      </c>
      <c r="G43" s="105" t="str">
        <f>VLOOKUP(B43,Dashboard!$C$18:$G$34,5,FALSE)</f>
        <v>Amber</v>
      </c>
    </row>
    <row r="44" spans="1:7" ht="25" x14ac:dyDescent="0.35">
      <c r="A44" s="105" t="s">
        <v>226</v>
      </c>
      <c r="B44" s="105" t="s">
        <v>200</v>
      </c>
      <c r="C44" s="105" t="s">
        <v>316</v>
      </c>
      <c r="D44" s="105" t="s">
        <v>101</v>
      </c>
      <c r="E44" s="105">
        <f>Prevention!D49</f>
        <v>2</v>
      </c>
      <c r="F44" s="105" t="str">
        <f>Prevention!E49</f>
        <v>Yes</v>
      </c>
      <c r="G44" s="105" t="str">
        <f>VLOOKUP(B44,Dashboard!$C$18:$G$34,5,FALSE)</f>
        <v>Amber</v>
      </c>
    </row>
    <row r="45" spans="1:7" ht="25" x14ac:dyDescent="0.35">
      <c r="A45" s="105" t="s">
        <v>226</v>
      </c>
      <c r="B45" s="105" t="s">
        <v>201</v>
      </c>
      <c r="C45" s="105" t="s">
        <v>322</v>
      </c>
      <c r="D45" s="105" t="s">
        <v>103</v>
      </c>
      <c r="E45" s="105">
        <f>Prevention!D50</f>
        <v>0</v>
      </c>
      <c r="F45" s="105" t="str">
        <f>Prevention!E50</f>
        <v>No</v>
      </c>
      <c r="G45" s="105" t="str">
        <f>VLOOKUP(B45,Dashboard!$C$18:$G$34,5,FALSE)</f>
        <v>Amber</v>
      </c>
    </row>
    <row r="46" spans="1:7" ht="25" x14ac:dyDescent="0.35">
      <c r="A46" s="105" t="s">
        <v>226</v>
      </c>
      <c r="B46" s="105" t="s">
        <v>201</v>
      </c>
      <c r="C46" s="105" t="s">
        <v>322</v>
      </c>
      <c r="D46" s="105" t="s">
        <v>323</v>
      </c>
      <c r="E46" s="105">
        <f>Prevention!D51</f>
        <v>2</v>
      </c>
      <c r="F46" s="105" t="str">
        <f>Prevention!E51</f>
        <v>Yes</v>
      </c>
      <c r="G46" s="105" t="str">
        <f>VLOOKUP(B46,Dashboard!$C$18:$G$34,5,FALSE)</f>
        <v>Amber</v>
      </c>
    </row>
    <row r="47" spans="1:7" ht="25" x14ac:dyDescent="0.35">
      <c r="A47" s="105" t="s">
        <v>226</v>
      </c>
      <c r="B47" s="105" t="s">
        <v>201</v>
      </c>
      <c r="C47" s="105" t="s">
        <v>322</v>
      </c>
      <c r="D47" s="105" t="s">
        <v>107</v>
      </c>
      <c r="E47" s="105">
        <f>Prevention!D52</f>
        <v>1</v>
      </c>
      <c r="F47" s="105" t="str">
        <f>Prevention!E52</f>
        <v>Partially</v>
      </c>
      <c r="G47" s="105" t="str">
        <f>VLOOKUP(B47,Dashboard!$C$18:$G$34,5,FALSE)</f>
        <v>Amber</v>
      </c>
    </row>
    <row r="48" spans="1:7" ht="25" x14ac:dyDescent="0.35">
      <c r="A48" s="105" t="s">
        <v>226</v>
      </c>
      <c r="B48" s="105" t="s">
        <v>201</v>
      </c>
      <c r="C48" s="105" t="s">
        <v>322</v>
      </c>
      <c r="D48" s="105" t="s">
        <v>324</v>
      </c>
      <c r="E48" s="105">
        <f>Prevention!D53</f>
        <v>2</v>
      </c>
      <c r="F48" s="105" t="str">
        <f>Prevention!E53</f>
        <v>Yes</v>
      </c>
      <c r="G48" s="105" t="str">
        <f>VLOOKUP(B48,Dashboard!$C$18:$G$34,5,FALSE)</f>
        <v>Amber</v>
      </c>
    </row>
    <row r="49" spans="1:7" ht="25" x14ac:dyDescent="0.35">
      <c r="A49" s="105" t="s">
        <v>226</v>
      </c>
      <c r="B49" s="105" t="s">
        <v>201</v>
      </c>
      <c r="C49" s="105" t="s">
        <v>322</v>
      </c>
      <c r="D49" s="105" t="s">
        <v>109</v>
      </c>
      <c r="E49" s="105">
        <f>Prevention!D54</f>
        <v>0</v>
      </c>
      <c r="F49" s="105" t="str">
        <f>Prevention!E54</f>
        <v>No</v>
      </c>
      <c r="G49" s="105" t="str">
        <f>VLOOKUP(B49,Dashboard!$C$18:$G$34,5,FALSE)</f>
        <v>Amber</v>
      </c>
    </row>
    <row r="50" spans="1:7" ht="25" x14ac:dyDescent="0.35">
      <c r="A50" s="105" t="s">
        <v>226</v>
      </c>
      <c r="B50" s="105" t="s">
        <v>201</v>
      </c>
      <c r="C50" s="105" t="s">
        <v>322</v>
      </c>
      <c r="D50" s="105" t="s">
        <v>110</v>
      </c>
      <c r="E50" s="105">
        <f>Prevention!D55</f>
        <v>2</v>
      </c>
      <c r="F50" s="105" t="str">
        <f>Prevention!E55</f>
        <v>Yes</v>
      </c>
      <c r="G50" s="105" t="str">
        <f>VLOOKUP(B50,Dashboard!$C$18:$G$34,5,FALSE)</f>
        <v>Amber</v>
      </c>
    </row>
    <row r="51" spans="1:7" ht="62.5" x14ac:dyDescent="0.35">
      <c r="A51" s="105" t="s">
        <v>226</v>
      </c>
      <c r="B51" s="105" t="s">
        <v>201</v>
      </c>
      <c r="C51" s="105" t="s">
        <v>322</v>
      </c>
      <c r="D51" s="105" t="s">
        <v>325</v>
      </c>
      <c r="E51" s="105">
        <f>Prevention!D56</f>
        <v>2</v>
      </c>
      <c r="F51" s="105" t="str">
        <f>Prevention!E56</f>
        <v>Yes</v>
      </c>
      <c r="G51" s="105" t="str">
        <f>VLOOKUP(B51,Dashboard!$C$18:$G$34,5,FALSE)</f>
        <v>Amber</v>
      </c>
    </row>
    <row r="52" spans="1:7" ht="25" x14ac:dyDescent="0.35">
      <c r="A52" s="105" t="s">
        <v>226</v>
      </c>
      <c r="B52" s="105" t="s">
        <v>201</v>
      </c>
      <c r="C52" s="105" t="s">
        <v>322</v>
      </c>
      <c r="D52" s="105" t="s">
        <v>112</v>
      </c>
      <c r="E52" s="105">
        <f>Prevention!D57</f>
        <v>2</v>
      </c>
      <c r="F52" s="105" t="str">
        <f>Prevention!E57</f>
        <v>Yes</v>
      </c>
      <c r="G52" s="105" t="str">
        <f>VLOOKUP(B52,Dashboard!$C$18:$G$34,5,FALSE)</f>
        <v>Amber</v>
      </c>
    </row>
    <row r="53" spans="1:7" ht="125" x14ac:dyDescent="0.35">
      <c r="A53" s="105" t="s">
        <v>226</v>
      </c>
      <c r="B53" s="105" t="s">
        <v>201</v>
      </c>
      <c r="C53" s="105" t="s">
        <v>322</v>
      </c>
      <c r="D53" s="105" t="s">
        <v>326</v>
      </c>
      <c r="E53" s="105">
        <f>Prevention!D58</f>
        <v>2</v>
      </c>
      <c r="F53" s="105" t="str">
        <f>Prevention!E58</f>
        <v>Yes</v>
      </c>
      <c r="G53" s="105" t="str">
        <f>VLOOKUP(B53,Dashboard!$C$18:$G$34,5,FALSE)</f>
        <v>Amber</v>
      </c>
    </row>
    <row r="54" spans="1:7" ht="25" x14ac:dyDescent="0.35">
      <c r="A54" s="105" t="s">
        <v>226</v>
      </c>
      <c r="B54" s="105" t="s">
        <v>201</v>
      </c>
      <c r="C54" s="105" t="s">
        <v>322</v>
      </c>
      <c r="D54" s="105" t="s">
        <v>327</v>
      </c>
      <c r="E54" s="105">
        <f>Prevention!D59</f>
        <v>0</v>
      </c>
      <c r="F54" s="105" t="str">
        <f>Prevention!E59</f>
        <v>No</v>
      </c>
      <c r="G54" s="105" t="str">
        <f>VLOOKUP(B54,Dashboard!$C$18:$G$34,5,FALSE)</f>
        <v>Amber</v>
      </c>
    </row>
    <row r="55" spans="1:7" ht="25" x14ac:dyDescent="0.35">
      <c r="A55" s="105" t="s">
        <v>226</v>
      </c>
      <c r="B55" s="105" t="s">
        <v>201</v>
      </c>
      <c r="C55" s="105" t="s">
        <v>322</v>
      </c>
      <c r="D55" s="105" t="s">
        <v>117</v>
      </c>
      <c r="E55" s="105">
        <f>Prevention!D60</f>
        <v>2</v>
      </c>
      <c r="F55" s="105" t="str">
        <f>Prevention!E60</f>
        <v>Yes</v>
      </c>
      <c r="G55" s="105" t="str">
        <f>VLOOKUP(B55,Dashboard!$C$18:$G$34,5,FALSE)</f>
        <v>Amber</v>
      </c>
    </row>
    <row r="56" spans="1:7" x14ac:dyDescent="0.35">
      <c r="A56" s="105" t="s">
        <v>226</v>
      </c>
      <c r="B56" s="105" t="s">
        <v>120</v>
      </c>
      <c r="C56" s="105" t="s">
        <v>328</v>
      </c>
      <c r="D56" s="105" t="s">
        <v>119</v>
      </c>
      <c r="E56" s="105">
        <f>Prevention!D61</f>
        <v>2</v>
      </c>
      <c r="F56" s="105" t="str">
        <f>Prevention!E61</f>
        <v>Yes</v>
      </c>
      <c r="G56" s="105" t="str">
        <f>VLOOKUP(B56,Dashboard!$C$18:$G$34,5,FALSE)</f>
        <v>Amber</v>
      </c>
    </row>
    <row r="57" spans="1:7" x14ac:dyDescent="0.35">
      <c r="A57" s="105" t="s">
        <v>226</v>
      </c>
      <c r="B57" s="105" t="s">
        <v>120</v>
      </c>
      <c r="C57" s="105" t="s">
        <v>328</v>
      </c>
      <c r="D57" s="105" t="s">
        <v>122</v>
      </c>
      <c r="E57" s="105">
        <f>Prevention!D62</f>
        <v>2</v>
      </c>
      <c r="F57" s="105" t="str">
        <f>Prevention!E62</f>
        <v>Yes</v>
      </c>
      <c r="G57" s="105" t="str">
        <f>VLOOKUP(B57,Dashboard!$C$18:$G$34,5,FALSE)</f>
        <v>Amber</v>
      </c>
    </row>
    <row r="58" spans="1:7" x14ac:dyDescent="0.35">
      <c r="A58" s="105" t="s">
        <v>226</v>
      </c>
      <c r="B58" s="105" t="s">
        <v>120</v>
      </c>
      <c r="C58" s="105" t="s">
        <v>328</v>
      </c>
      <c r="D58" s="105" t="s">
        <v>123</v>
      </c>
      <c r="E58" s="105">
        <f>Prevention!D63</f>
        <v>0</v>
      </c>
      <c r="F58" s="105" t="str">
        <f>Prevention!E63</f>
        <v>No</v>
      </c>
      <c r="G58" s="105" t="str">
        <f>VLOOKUP(B58,Dashboard!$C$18:$G$34,5,FALSE)</f>
        <v>Amber</v>
      </c>
    </row>
    <row r="59" spans="1:7" ht="50" x14ac:dyDescent="0.35">
      <c r="A59" s="105" t="s">
        <v>226</v>
      </c>
      <c r="B59" s="105" t="s">
        <v>120</v>
      </c>
      <c r="C59" s="105" t="s">
        <v>328</v>
      </c>
      <c r="D59" s="105" t="s">
        <v>124</v>
      </c>
      <c r="E59" s="105">
        <f>Prevention!D64</f>
        <v>2</v>
      </c>
      <c r="F59" s="105" t="str">
        <f>Prevention!E64</f>
        <v>Yes</v>
      </c>
      <c r="G59" s="105" t="str">
        <f>VLOOKUP(B59,Dashboard!$C$18:$G$34,5,FALSE)</f>
        <v>Amber</v>
      </c>
    </row>
    <row r="60" spans="1:7" x14ac:dyDescent="0.35">
      <c r="A60" s="105" t="s">
        <v>226</v>
      </c>
      <c r="B60" s="105" t="s">
        <v>120</v>
      </c>
      <c r="C60" s="105" t="s">
        <v>328</v>
      </c>
      <c r="D60" s="105" t="s">
        <v>125</v>
      </c>
      <c r="E60" s="105">
        <f>Prevention!D65</f>
        <v>2</v>
      </c>
      <c r="F60" s="105" t="str">
        <f>Prevention!E65</f>
        <v>Yes</v>
      </c>
      <c r="G60" s="105" t="str">
        <f>VLOOKUP(B60,Dashboard!$C$18:$G$34,5,FALSE)</f>
        <v>Amber</v>
      </c>
    </row>
    <row r="61" spans="1:7" ht="25" x14ac:dyDescent="0.35">
      <c r="A61" s="105" t="s">
        <v>226</v>
      </c>
      <c r="B61" s="105" t="s">
        <v>202</v>
      </c>
      <c r="C61" s="105" t="s">
        <v>329</v>
      </c>
      <c r="D61" s="105" t="s">
        <v>128</v>
      </c>
      <c r="E61" s="105">
        <f>Prevention!D66</f>
        <v>2</v>
      </c>
      <c r="F61" s="105" t="str">
        <f>Prevention!E66</f>
        <v>Yes</v>
      </c>
      <c r="G61" s="105" t="str">
        <f>VLOOKUP(B61,Dashboard!$C$18:$G$34,5,FALSE)</f>
        <v>Green</v>
      </c>
    </row>
    <row r="62" spans="1:7" ht="50" x14ac:dyDescent="0.35">
      <c r="A62" s="105" t="s">
        <v>226</v>
      </c>
      <c r="B62" s="105" t="s">
        <v>202</v>
      </c>
      <c r="C62" s="105" t="s">
        <v>329</v>
      </c>
      <c r="D62" s="105" t="s">
        <v>330</v>
      </c>
      <c r="E62" s="105">
        <f>Prevention!D67</f>
        <v>2</v>
      </c>
      <c r="F62" s="105" t="str">
        <f>Prevention!E67</f>
        <v>Yes</v>
      </c>
      <c r="G62" s="105" t="str">
        <f>VLOOKUP(B62,Dashboard!$C$18:$G$34,5,FALSE)</f>
        <v>Green</v>
      </c>
    </row>
    <row r="63" spans="1:7" ht="25" x14ac:dyDescent="0.35">
      <c r="A63" s="105" t="s">
        <v>226</v>
      </c>
      <c r="B63" s="105" t="s">
        <v>202</v>
      </c>
      <c r="C63" s="105" t="s">
        <v>329</v>
      </c>
      <c r="D63" s="105" t="s">
        <v>331</v>
      </c>
      <c r="E63" s="105">
        <f>Prevention!D68</f>
        <v>2</v>
      </c>
      <c r="F63" s="105" t="str">
        <f>Prevention!E68</f>
        <v>Yes</v>
      </c>
      <c r="G63" s="105" t="str">
        <f>VLOOKUP(B63,Dashboard!$C$18:$G$34,5,FALSE)</f>
        <v>Green</v>
      </c>
    </row>
    <row r="64" spans="1:7" ht="25" x14ac:dyDescent="0.35">
      <c r="A64" s="105" t="s">
        <v>226</v>
      </c>
      <c r="B64" s="105" t="s">
        <v>203</v>
      </c>
      <c r="C64" s="105" t="s">
        <v>332</v>
      </c>
      <c r="D64" s="105" t="s">
        <v>333</v>
      </c>
      <c r="E64" s="105">
        <f>Prevention!D69</f>
        <v>2</v>
      </c>
      <c r="F64" s="105" t="str">
        <f>Prevention!E69</f>
        <v>Yes</v>
      </c>
      <c r="G64" s="105" t="str">
        <f>VLOOKUP(B64,Dashboard!$C$18:$G$34,5,FALSE)</f>
        <v>Red</v>
      </c>
    </row>
    <row r="65" spans="1:7" ht="25" x14ac:dyDescent="0.35">
      <c r="A65" s="105" t="s">
        <v>226</v>
      </c>
      <c r="B65" s="105" t="s">
        <v>203</v>
      </c>
      <c r="C65" s="105" t="s">
        <v>332</v>
      </c>
      <c r="D65" s="105" t="s">
        <v>334</v>
      </c>
      <c r="E65" s="105">
        <f>Prevention!D70</f>
        <v>0</v>
      </c>
      <c r="F65" s="105" t="str">
        <f>Prevention!E70</f>
        <v>No</v>
      </c>
      <c r="G65" s="105" t="str">
        <f>VLOOKUP(B65,Dashboard!$C$18:$G$34,5,FALSE)</f>
        <v>Red</v>
      </c>
    </row>
    <row r="66" spans="1:7" ht="25" x14ac:dyDescent="0.35">
      <c r="A66" s="105" t="s">
        <v>226</v>
      </c>
      <c r="B66" s="105" t="s">
        <v>203</v>
      </c>
      <c r="C66" s="105" t="s">
        <v>332</v>
      </c>
      <c r="D66" s="105" t="s">
        <v>335</v>
      </c>
      <c r="E66" s="105">
        <f>Prevention!D71</f>
        <v>1</v>
      </c>
      <c r="F66" s="105" t="str">
        <f>Prevention!E71</f>
        <v>Partially</v>
      </c>
      <c r="G66" s="105" t="str">
        <f>VLOOKUP(B66,Dashboard!$C$18:$G$34,5,FALSE)</f>
        <v>Red</v>
      </c>
    </row>
    <row r="67" spans="1:7" ht="25" x14ac:dyDescent="0.35">
      <c r="A67" s="105" t="s">
        <v>226</v>
      </c>
      <c r="B67" s="105" t="s">
        <v>203</v>
      </c>
      <c r="C67" s="105" t="s">
        <v>332</v>
      </c>
      <c r="D67" s="105" t="s">
        <v>336</v>
      </c>
      <c r="E67" s="105">
        <f>Prevention!D72</f>
        <v>1</v>
      </c>
      <c r="F67" s="105" t="str">
        <f>Prevention!E72</f>
        <v>Partially</v>
      </c>
      <c r="G67" s="105" t="str">
        <f>VLOOKUP(B67,Dashboard!$C$18:$G$34,5,FALSE)</f>
        <v>Red</v>
      </c>
    </row>
    <row r="68" spans="1:7" ht="25" x14ac:dyDescent="0.35">
      <c r="A68" s="105" t="s">
        <v>226</v>
      </c>
      <c r="B68" s="105" t="s">
        <v>203</v>
      </c>
      <c r="C68" s="105" t="s">
        <v>332</v>
      </c>
      <c r="D68" s="105" t="s">
        <v>140</v>
      </c>
      <c r="E68" s="105">
        <f>Prevention!D73</f>
        <v>0</v>
      </c>
      <c r="F68" s="105" t="str">
        <f>Prevention!E73</f>
        <v>No</v>
      </c>
      <c r="G68" s="105" t="str">
        <f>VLOOKUP(B68,Dashboard!$C$18:$G$34,5,FALSE)</f>
        <v>Red</v>
      </c>
    </row>
    <row r="69" spans="1:7" ht="112.5" x14ac:dyDescent="0.35">
      <c r="A69" s="105" t="s">
        <v>226</v>
      </c>
      <c r="B69" s="105" t="s">
        <v>204</v>
      </c>
      <c r="C69" s="105" t="s">
        <v>337</v>
      </c>
      <c r="D69" s="105" t="s">
        <v>338</v>
      </c>
      <c r="E69" s="105">
        <f>Prevention!D74</f>
        <v>2</v>
      </c>
      <c r="F69" s="105" t="str">
        <f>Prevention!E74</f>
        <v>Yes</v>
      </c>
      <c r="G69" s="105" t="str">
        <f>VLOOKUP(B69,Dashboard!$C$18:$G$34,5,FALSE)</f>
        <v>Green</v>
      </c>
    </row>
    <row r="70" spans="1:7" ht="25" x14ac:dyDescent="0.35">
      <c r="A70" s="105" t="s">
        <v>232</v>
      </c>
      <c r="B70" s="105" t="s">
        <v>206</v>
      </c>
      <c r="C70" s="105" t="s">
        <v>339</v>
      </c>
      <c r="D70" s="105" t="s">
        <v>147</v>
      </c>
      <c r="E70" s="105">
        <f>'Detection and response'!D7</f>
        <v>2</v>
      </c>
      <c r="F70" s="105" t="str">
        <f>'Detection and response'!E7</f>
        <v>Yes</v>
      </c>
      <c r="G70" s="105" t="str">
        <f>VLOOKUP(B70,Dashboard!$C$18:$G$34,5,FALSE)</f>
        <v>Amber</v>
      </c>
    </row>
    <row r="71" spans="1:7" ht="37.5" x14ac:dyDescent="0.35">
      <c r="A71" s="105" t="s">
        <v>232</v>
      </c>
      <c r="B71" s="105" t="s">
        <v>206</v>
      </c>
      <c r="C71" s="105" t="s">
        <v>339</v>
      </c>
      <c r="D71" s="105" t="s">
        <v>340</v>
      </c>
      <c r="E71" s="105">
        <f>'Detection and response'!D8</f>
        <v>0</v>
      </c>
      <c r="F71" s="105" t="str">
        <f>'Detection and response'!E8</f>
        <v>No</v>
      </c>
      <c r="G71" s="105" t="str">
        <f>VLOOKUP(B71,Dashboard!$C$18:$G$34,5,FALSE)</f>
        <v>Amber</v>
      </c>
    </row>
    <row r="72" spans="1:7" ht="37.5" x14ac:dyDescent="0.35">
      <c r="A72" s="105" t="s">
        <v>232</v>
      </c>
      <c r="B72" s="105" t="s">
        <v>206</v>
      </c>
      <c r="C72" s="105" t="s">
        <v>339</v>
      </c>
      <c r="D72" s="105" t="s">
        <v>341</v>
      </c>
      <c r="E72" s="105">
        <f>'Detection and response'!D9</f>
        <v>0</v>
      </c>
      <c r="F72" s="105" t="str">
        <f>'Detection and response'!E9</f>
        <v>No</v>
      </c>
      <c r="G72" s="105" t="str">
        <f>VLOOKUP(B72,Dashboard!$C$18:$G$34,5,FALSE)</f>
        <v>Amber</v>
      </c>
    </row>
    <row r="73" spans="1:7" ht="37.5" x14ac:dyDescent="0.35">
      <c r="A73" s="105" t="s">
        <v>232</v>
      </c>
      <c r="B73" s="105" t="s">
        <v>206</v>
      </c>
      <c r="C73" s="105" t="s">
        <v>339</v>
      </c>
      <c r="D73" s="105" t="s">
        <v>150</v>
      </c>
      <c r="E73" s="105">
        <f>'Detection and response'!D10</f>
        <v>2</v>
      </c>
      <c r="F73" s="105" t="str">
        <f>'Detection and response'!E10</f>
        <v>Yes</v>
      </c>
      <c r="G73" s="105" t="str">
        <f>VLOOKUP(B73,Dashboard!$C$18:$G$34,5,FALSE)</f>
        <v>Amber</v>
      </c>
    </row>
    <row r="74" spans="1:7" ht="100" x14ac:dyDescent="0.35">
      <c r="A74" s="105" t="s">
        <v>232</v>
      </c>
      <c r="B74" s="105" t="s">
        <v>206</v>
      </c>
      <c r="C74" s="105" t="s">
        <v>339</v>
      </c>
      <c r="D74" s="105" t="s">
        <v>151</v>
      </c>
      <c r="E74" s="105">
        <f>'Detection and response'!D11</f>
        <v>2</v>
      </c>
      <c r="F74" s="105" t="str">
        <f>'Detection and response'!E11</f>
        <v>Yes</v>
      </c>
      <c r="G74" s="105" t="str">
        <f>VLOOKUP(B74,Dashboard!$C$18:$G$34,5,FALSE)</f>
        <v>Amber</v>
      </c>
    </row>
    <row r="75" spans="1:7" ht="37.5" x14ac:dyDescent="0.35">
      <c r="A75" s="105" t="s">
        <v>232</v>
      </c>
      <c r="B75" s="105" t="s">
        <v>206</v>
      </c>
      <c r="C75" s="105" t="s">
        <v>339</v>
      </c>
      <c r="D75" s="105" t="s">
        <v>152</v>
      </c>
      <c r="E75" s="105">
        <f>'Detection and response'!D12</f>
        <v>2</v>
      </c>
      <c r="F75" s="105" t="str">
        <f>'Detection and response'!E12</f>
        <v>Yes</v>
      </c>
      <c r="G75" s="105" t="str">
        <f>VLOOKUP(B75,Dashboard!$C$18:$G$34,5,FALSE)</f>
        <v>Amber</v>
      </c>
    </row>
    <row r="76" spans="1:7" ht="62.5" x14ac:dyDescent="0.35">
      <c r="A76" s="105" t="s">
        <v>232</v>
      </c>
      <c r="B76" s="105" t="s">
        <v>206</v>
      </c>
      <c r="C76" s="105" t="s">
        <v>339</v>
      </c>
      <c r="D76" s="105" t="s">
        <v>153</v>
      </c>
      <c r="E76" s="105">
        <f>'Detection and response'!D13</f>
        <v>0</v>
      </c>
      <c r="F76" s="105" t="str">
        <f>'Detection and response'!E13</f>
        <v>No</v>
      </c>
      <c r="G76" s="105" t="str">
        <f>VLOOKUP(B76,Dashboard!$C$18:$G$34,5,FALSE)</f>
        <v>Amber</v>
      </c>
    </row>
    <row r="77" spans="1:7" ht="50" x14ac:dyDescent="0.35">
      <c r="A77" s="105" t="s">
        <v>232</v>
      </c>
      <c r="B77" s="105" t="s">
        <v>206</v>
      </c>
      <c r="C77" s="105" t="s">
        <v>339</v>
      </c>
      <c r="D77" s="105" t="s">
        <v>342</v>
      </c>
      <c r="E77" s="105">
        <f>'Detection and response'!D14</f>
        <v>2</v>
      </c>
      <c r="F77" s="105" t="str">
        <f>'Detection and response'!E14</f>
        <v>Yes</v>
      </c>
      <c r="G77" s="105" t="str">
        <f>VLOOKUP(B77,Dashboard!$C$18:$G$34,5,FALSE)</f>
        <v>Amber</v>
      </c>
    </row>
    <row r="78" spans="1:7" ht="25" x14ac:dyDescent="0.35">
      <c r="A78" s="105" t="s">
        <v>232</v>
      </c>
      <c r="B78" s="105" t="s">
        <v>206</v>
      </c>
      <c r="C78" s="105" t="s">
        <v>339</v>
      </c>
      <c r="D78" s="105" t="s">
        <v>155</v>
      </c>
      <c r="E78" s="105">
        <f>'Detection and response'!D15</f>
        <v>2</v>
      </c>
      <c r="F78" s="105" t="str">
        <f>'Detection and response'!E15</f>
        <v>Yes</v>
      </c>
      <c r="G78" s="105" t="str">
        <f>VLOOKUP(B78,Dashboard!$C$18:$G$34,5,FALSE)</f>
        <v>Amber</v>
      </c>
    </row>
    <row r="79" spans="1:7" ht="25" x14ac:dyDescent="0.35">
      <c r="A79" s="105" t="s">
        <v>232</v>
      </c>
      <c r="B79" s="105" t="s">
        <v>206</v>
      </c>
      <c r="C79" s="105" t="s">
        <v>339</v>
      </c>
      <c r="D79" s="105" t="s">
        <v>156</v>
      </c>
      <c r="E79" s="105">
        <f>'Detection and response'!D16</f>
        <v>0</v>
      </c>
      <c r="F79" s="105" t="str">
        <f>'Detection and response'!E16</f>
        <v>No</v>
      </c>
      <c r="G79" s="105" t="str">
        <f>VLOOKUP(B79,Dashboard!$C$18:$G$34,5,FALSE)</f>
        <v>Amber</v>
      </c>
    </row>
    <row r="80" spans="1:7" ht="25" x14ac:dyDescent="0.35">
      <c r="A80" s="105" t="s">
        <v>232</v>
      </c>
      <c r="B80" s="105" t="s">
        <v>207</v>
      </c>
      <c r="C80" s="105" t="s">
        <v>343</v>
      </c>
      <c r="D80" s="105" t="s">
        <v>158</v>
      </c>
      <c r="E80" s="105">
        <f>'Detection and response'!D17</f>
        <v>2</v>
      </c>
      <c r="F80" s="105" t="str">
        <f>'Detection and response'!E17</f>
        <v>Yes</v>
      </c>
      <c r="G80" s="105" t="str">
        <f>VLOOKUP(B80,Dashboard!$C$18:$G$34,5,FALSE)</f>
        <v>Amber</v>
      </c>
    </row>
    <row r="81" spans="1:7" ht="25" x14ac:dyDescent="0.35">
      <c r="A81" s="105" t="s">
        <v>232</v>
      </c>
      <c r="B81" s="105" t="s">
        <v>207</v>
      </c>
      <c r="C81" s="105" t="s">
        <v>343</v>
      </c>
      <c r="D81" s="105" t="s">
        <v>344</v>
      </c>
      <c r="E81" s="105">
        <f>'Detection and response'!D18</f>
        <v>1</v>
      </c>
      <c r="F81" s="105" t="str">
        <f>'Detection and response'!E18</f>
        <v>Partially</v>
      </c>
      <c r="G81" s="105" t="str">
        <f>VLOOKUP(B81,Dashboard!$C$18:$G$34,5,FALSE)</f>
        <v>Amber</v>
      </c>
    </row>
    <row r="82" spans="1:7" ht="25" x14ac:dyDescent="0.35">
      <c r="A82" s="105" t="s">
        <v>232</v>
      </c>
      <c r="B82" s="105" t="s">
        <v>207</v>
      </c>
      <c r="C82" s="105" t="s">
        <v>343</v>
      </c>
      <c r="D82" s="105" t="s">
        <v>345</v>
      </c>
      <c r="E82" s="105">
        <f>'Detection and response'!D19</f>
        <v>2</v>
      </c>
      <c r="F82" s="105" t="str">
        <f>'Detection and response'!E19</f>
        <v>Yes</v>
      </c>
      <c r="G82" s="105" t="str">
        <f>VLOOKUP(B82,Dashboard!$C$18:$G$34,5,FALSE)</f>
        <v>Amber</v>
      </c>
    </row>
    <row r="83" spans="1:7" ht="25" x14ac:dyDescent="0.35">
      <c r="A83" s="105" t="s">
        <v>232</v>
      </c>
      <c r="B83" s="105" t="s">
        <v>207</v>
      </c>
      <c r="C83" s="105" t="s">
        <v>343</v>
      </c>
      <c r="D83" s="105" t="s">
        <v>161</v>
      </c>
      <c r="E83" s="105">
        <f>'Detection and response'!D20</f>
        <v>2</v>
      </c>
      <c r="F83" s="105" t="str">
        <f>'Detection and response'!E20</f>
        <v>Yes</v>
      </c>
      <c r="G83" s="105" t="str">
        <f>VLOOKUP(B83,Dashboard!$C$18:$G$34,5,FALSE)</f>
        <v>Amber</v>
      </c>
    </row>
    <row r="84" spans="1:7" ht="37.5" x14ac:dyDescent="0.35">
      <c r="A84" s="105" t="s">
        <v>232</v>
      </c>
      <c r="B84" s="105" t="s">
        <v>207</v>
      </c>
      <c r="C84" s="105" t="s">
        <v>343</v>
      </c>
      <c r="D84" s="105" t="s">
        <v>346</v>
      </c>
      <c r="E84" s="105">
        <f>'Detection and response'!D21</f>
        <v>0</v>
      </c>
      <c r="F84" s="105" t="str">
        <f>'Detection and response'!E21</f>
        <v>No</v>
      </c>
      <c r="G84" s="105" t="str">
        <f>VLOOKUP(B84,Dashboard!$C$18:$G$34,5,FALSE)</f>
        <v>Amber</v>
      </c>
    </row>
    <row r="85" spans="1:7" ht="25" x14ac:dyDescent="0.35">
      <c r="A85" s="105" t="s">
        <v>232</v>
      </c>
      <c r="B85" s="105" t="s">
        <v>207</v>
      </c>
      <c r="C85" s="105" t="s">
        <v>343</v>
      </c>
      <c r="D85" s="105" t="s">
        <v>163</v>
      </c>
      <c r="E85" s="105">
        <f>'Detection and response'!D22</f>
        <v>2</v>
      </c>
      <c r="F85" s="105" t="str">
        <f>'Detection and response'!E22</f>
        <v>Yes</v>
      </c>
      <c r="G85" s="105" t="str">
        <f>VLOOKUP(B85,Dashboard!$C$18:$G$34,5,FALSE)</f>
        <v>Amber</v>
      </c>
    </row>
    <row r="86" spans="1:7" ht="25" x14ac:dyDescent="0.35">
      <c r="A86" s="105" t="s">
        <v>232</v>
      </c>
      <c r="B86" s="105" t="s">
        <v>207</v>
      </c>
      <c r="C86" s="105" t="s">
        <v>343</v>
      </c>
      <c r="D86" s="105" t="s">
        <v>347</v>
      </c>
      <c r="E86" s="105">
        <f>'Detection and response'!D23</f>
        <v>2</v>
      </c>
      <c r="F86" s="105" t="str">
        <f>'Detection and response'!E23</f>
        <v>Yes</v>
      </c>
      <c r="G86" s="105" t="str">
        <f>VLOOKUP(B86,Dashboard!$C$18:$G$34,5,FALSE)</f>
        <v>Amber</v>
      </c>
    </row>
    <row r="87" spans="1:7" ht="25" x14ac:dyDescent="0.35">
      <c r="A87" s="105" t="s">
        <v>222</v>
      </c>
      <c r="B87" s="105" t="s">
        <v>209</v>
      </c>
      <c r="C87" s="105" t="s">
        <v>223</v>
      </c>
      <c r="D87" s="105" t="s">
        <v>224</v>
      </c>
      <c r="E87" s="105">
        <f>'Detection and response'!D25</f>
        <v>0</v>
      </c>
      <c r="F87" s="105" t="str">
        <f>'Detection and response'!E25</f>
        <v>No</v>
      </c>
      <c r="G87" s="105" t="str">
        <f>VLOOKUP(B87,Dashboard!$C$18:$G$34,5,FALSE)</f>
        <v>Red</v>
      </c>
    </row>
    <row r="88" spans="1:7" ht="25" x14ac:dyDescent="0.35">
      <c r="A88" s="105" t="s">
        <v>222</v>
      </c>
      <c r="B88" s="105" t="s">
        <v>209</v>
      </c>
      <c r="C88" s="105" t="s">
        <v>223</v>
      </c>
      <c r="D88" s="105" t="s">
        <v>168</v>
      </c>
      <c r="E88" s="105">
        <f>'Detection and response'!D26</f>
        <v>0</v>
      </c>
      <c r="F88" s="105" t="str">
        <f>'Detection and response'!E26</f>
        <v>No</v>
      </c>
      <c r="G88" s="105" t="str">
        <f>VLOOKUP(B88,Dashboard!$C$18:$G$34,5,FALSE)</f>
        <v>Red</v>
      </c>
    </row>
    <row r="89" spans="1:7" ht="112.5" x14ac:dyDescent="0.35">
      <c r="A89" s="105" t="s">
        <v>222</v>
      </c>
      <c r="B89" s="105" t="s">
        <v>210</v>
      </c>
      <c r="C89" s="105" t="s">
        <v>348</v>
      </c>
      <c r="D89" s="105" t="s">
        <v>349</v>
      </c>
      <c r="E89" s="105">
        <f>'Detection and response'!D27</f>
        <v>2</v>
      </c>
      <c r="F89" s="105" t="str">
        <f>'Detection and response'!E27</f>
        <v>Yes</v>
      </c>
      <c r="G89" s="105" t="str">
        <f>VLOOKUP(B89,Dashboard!$C$18:$G$34,5,FALSE)</f>
        <v>Amber</v>
      </c>
    </row>
    <row r="90" spans="1:7" ht="200" x14ac:dyDescent="0.35">
      <c r="A90" s="105" t="s">
        <v>222</v>
      </c>
      <c r="B90" s="105" t="s">
        <v>210</v>
      </c>
      <c r="C90" s="105" t="s">
        <v>348</v>
      </c>
      <c r="D90" s="105" t="s">
        <v>350</v>
      </c>
      <c r="E90" s="105">
        <f>'Detection and response'!D28</f>
        <v>0</v>
      </c>
      <c r="F90" s="105" t="str">
        <f>'Detection and response'!E28</f>
        <v>No</v>
      </c>
      <c r="G90" s="105" t="str">
        <f>VLOOKUP(B90,Dashboard!$C$18:$G$34,5,FALSE)</f>
        <v>Amber</v>
      </c>
    </row>
    <row r="91" spans="1:7" ht="25" x14ac:dyDescent="0.35">
      <c r="A91" s="105" t="s">
        <v>222</v>
      </c>
      <c r="B91" s="105" t="s">
        <v>210</v>
      </c>
      <c r="C91" s="105" t="s">
        <v>348</v>
      </c>
      <c r="D91" s="105" t="s">
        <v>172</v>
      </c>
      <c r="E91" s="105">
        <f>'Detection and response'!D29</f>
        <v>1</v>
      </c>
      <c r="F91" s="105" t="str">
        <f>'Detection and response'!E29</f>
        <v>Partially</v>
      </c>
      <c r="G91" s="105" t="str">
        <f>VLOOKUP(B91,Dashboard!$C$18:$G$34,5,FALSE)</f>
        <v>Amber</v>
      </c>
    </row>
    <row r="92" spans="1:7" ht="25" x14ac:dyDescent="0.35">
      <c r="A92" s="105" t="s">
        <v>222</v>
      </c>
      <c r="B92" s="105" t="s">
        <v>210</v>
      </c>
      <c r="C92" s="105" t="s">
        <v>348</v>
      </c>
      <c r="D92" s="105" t="s">
        <v>173</v>
      </c>
      <c r="E92" s="105">
        <f>'Detection and response'!D30</f>
        <v>2</v>
      </c>
      <c r="F92" s="105" t="str">
        <f>'Detection and response'!E30</f>
        <v>Yes</v>
      </c>
      <c r="G92" s="105" t="str">
        <f>VLOOKUP(B92,Dashboard!$C$18:$G$34,5,FALSE)</f>
        <v>Amber</v>
      </c>
    </row>
    <row r="93" spans="1:7" ht="25" x14ac:dyDescent="0.35">
      <c r="A93" s="105" t="s">
        <v>222</v>
      </c>
      <c r="B93" s="105" t="s">
        <v>210</v>
      </c>
      <c r="C93" s="105" t="s">
        <v>348</v>
      </c>
      <c r="D93" s="105" t="s">
        <v>351</v>
      </c>
      <c r="E93" s="105">
        <f>'Detection and response'!D31</f>
        <v>2</v>
      </c>
      <c r="F93" s="105" t="str">
        <f>'Detection and response'!E31</f>
        <v>Yes</v>
      </c>
      <c r="G93" s="105" t="str">
        <f>VLOOKUP(B93,Dashboard!$C$18:$G$34,5,FALSE)</f>
        <v>Amber</v>
      </c>
    </row>
    <row r="94" spans="1:7" ht="75" x14ac:dyDescent="0.35">
      <c r="A94" s="105" t="s">
        <v>222</v>
      </c>
      <c r="B94" s="105" t="s">
        <v>210</v>
      </c>
      <c r="C94" s="105" t="s">
        <v>348</v>
      </c>
      <c r="D94" s="105" t="s">
        <v>352</v>
      </c>
      <c r="E94" s="105">
        <f>'Detection and response'!D32</f>
        <v>0</v>
      </c>
      <c r="F94" s="105" t="str">
        <f>'Detection and response'!E32</f>
        <v>No</v>
      </c>
      <c r="G94" s="105" t="str">
        <f>VLOOKUP(B94,Dashboard!$C$18:$G$34,5,FALSE)</f>
        <v>Amber</v>
      </c>
    </row>
    <row r="95" spans="1:7" ht="25" x14ac:dyDescent="0.35">
      <c r="A95" s="105" t="s">
        <v>222</v>
      </c>
      <c r="B95" s="105" t="s">
        <v>210</v>
      </c>
      <c r="C95" s="105" t="s">
        <v>348</v>
      </c>
      <c r="D95" s="105" t="s">
        <v>353</v>
      </c>
      <c r="E95" s="105">
        <f>'Detection and response'!D33</f>
        <v>2</v>
      </c>
      <c r="F95" s="105" t="str">
        <f>'Detection and response'!E33</f>
        <v>Yes</v>
      </c>
      <c r="G95" s="105" t="str">
        <f>VLOOKUP(B95,Dashboard!$C$18:$G$34,5,FALSE)</f>
        <v>Amber</v>
      </c>
    </row>
    <row r="96" spans="1:7" ht="25" x14ac:dyDescent="0.35">
      <c r="A96" s="105" t="s">
        <v>222</v>
      </c>
      <c r="B96" s="105" t="s">
        <v>210</v>
      </c>
      <c r="C96" s="105" t="s">
        <v>348</v>
      </c>
      <c r="D96" s="105" t="s">
        <v>177</v>
      </c>
      <c r="E96" s="105">
        <f>'Detection and response'!D34</f>
        <v>2</v>
      </c>
      <c r="F96" s="105" t="str">
        <f>'Detection and response'!E34</f>
        <v>Yes</v>
      </c>
      <c r="G96" s="105" t="str">
        <f>VLOOKUP(B96,Dashboard!$C$18:$G$34,5,FALSE)</f>
        <v>Amber</v>
      </c>
    </row>
    <row r="97" spans="1:7" ht="37.5" x14ac:dyDescent="0.35">
      <c r="A97" s="105" t="s">
        <v>222</v>
      </c>
      <c r="B97" s="105" t="s">
        <v>210</v>
      </c>
      <c r="C97" s="105" t="s">
        <v>348</v>
      </c>
      <c r="D97" s="105" t="s">
        <v>178</v>
      </c>
      <c r="E97" s="105">
        <f>'Detection and response'!D35</f>
        <v>2</v>
      </c>
      <c r="F97" s="105" t="str">
        <f>'Detection and response'!E35</f>
        <v>Yes</v>
      </c>
      <c r="G97" s="105" t="str">
        <f>VLOOKUP(B97,Dashboard!$C$18:$G$34,5,FALSE)</f>
        <v>Amber</v>
      </c>
    </row>
    <row r="98" spans="1:7" ht="25" x14ac:dyDescent="0.35">
      <c r="A98" s="105" t="s">
        <v>222</v>
      </c>
      <c r="B98" s="105" t="s">
        <v>210</v>
      </c>
      <c r="C98" s="105" t="s">
        <v>348</v>
      </c>
      <c r="D98" s="105" t="s">
        <v>354</v>
      </c>
      <c r="E98" s="105">
        <f>'Detection and response'!D36</f>
        <v>0</v>
      </c>
      <c r="F98" s="105" t="str">
        <f>'Detection and response'!E36</f>
        <v>No</v>
      </c>
      <c r="G98" s="105" t="str">
        <f>VLOOKUP(B98,Dashboard!$C$18:$G$34,5,FALSE)</f>
        <v>Amber</v>
      </c>
    </row>
    <row r="99" spans="1:7" x14ac:dyDescent="0.35">
      <c r="A99" s="105" t="s">
        <v>222</v>
      </c>
      <c r="B99" s="105" t="s">
        <v>211</v>
      </c>
      <c r="C99" s="105" t="s">
        <v>355</v>
      </c>
      <c r="D99" s="105" t="s">
        <v>356</v>
      </c>
      <c r="E99" s="105">
        <f>'Detection and response'!D37</f>
        <v>2</v>
      </c>
      <c r="F99" s="105" t="str">
        <f>'Detection and response'!E37</f>
        <v>Yes</v>
      </c>
      <c r="G99" s="105" t="str">
        <f>VLOOKUP(B99,Dashboard!$C$18:$G$34,5,FALSE)</f>
        <v>Amber</v>
      </c>
    </row>
    <row r="100" spans="1:7" x14ac:dyDescent="0.35">
      <c r="A100" s="105" t="s">
        <v>222</v>
      </c>
      <c r="B100" s="105" t="s">
        <v>211</v>
      </c>
      <c r="C100" s="105" t="s">
        <v>355</v>
      </c>
      <c r="D100" s="105" t="s">
        <v>182</v>
      </c>
      <c r="E100" s="105">
        <f>'Detection and response'!D38</f>
        <v>0</v>
      </c>
      <c r="F100" s="105" t="str">
        <f>'Detection and response'!E38</f>
        <v>No</v>
      </c>
      <c r="G100" s="105" t="str">
        <f>VLOOKUP(B100,Dashboard!$C$18:$G$34,5,FALSE)</f>
        <v>Amber</v>
      </c>
    </row>
    <row r="101" spans="1:7" ht="25" x14ac:dyDescent="0.35">
      <c r="A101" s="105" t="s">
        <v>222</v>
      </c>
      <c r="B101" s="105" t="s">
        <v>212</v>
      </c>
      <c r="C101" s="105" t="s">
        <v>357</v>
      </c>
      <c r="D101" s="105" t="s">
        <v>184</v>
      </c>
      <c r="E101" s="105">
        <f>'Detection and response'!D39</f>
        <v>2</v>
      </c>
      <c r="F101" s="105" t="str">
        <f>'Detection and response'!E39</f>
        <v>Yes</v>
      </c>
      <c r="G101" s="105" t="str">
        <f>VLOOKUP(B101,Dashboard!$C$18:$G$34,5,FALSE)</f>
        <v>Green</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98E8-C9A9-46F8-B869-7B6927BF03E3}">
  <sheetPr codeName="Sheet5"/>
  <dimension ref="A1:AK69"/>
  <sheetViews>
    <sheetView workbookViewId="0">
      <selection activeCell="A17" sqref="A17"/>
    </sheetView>
  </sheetViews>
  <sheetFormatPr defaultRowHeight="15.5" x14ac:dyDescent="0.35"/>
  <cols>
    <col min="1" max="1" width="118.83203125" customWidth="1"/>
    <col min="4" max="37" width="8.6640625" style="1"/>
  </cols>
  <sheetData>
    <row r="1" spans="1:3" ht="78.75" customHeight="1" x14ac:dyDescent="0.35">
      <c r="A1" s="110"/>
      <c r="B1" s="110"/>
      <c r="C1" s="110"/>
    </row>
    <row r="2" spans="1:3" ht="21" customHeight="1" x14ac:dyDescent="0.35">
      <c r="A2" s="111" t="s">
        <v>358</v>
      </c>
      <c r="B2" s="110"/>
      <c r="C2" s="110"/>
    </row>
    <row r="3" spans="1:3" ht="6.75" customHeight="1" x14ac:dyDescent="0.35">
      <c r="A3" s="110"/>
      <c r="B3" s="110"/>
      <c r="C3" s="110"/>
    </row>
    <row r="4" spans="1:3" x14ac:dyDescent="0.35">
      <c r="A4" s="174" t="s">
        <v>359</v>
      </c>
      <c r="B4" s="174"/>
      <c r="C4" s="174"/>
    </row>
    <row r="5" spans="1:3" x14ac:dyDescent="0.35">
      <c r="A5" s="174"/>
      <c r="B5" s="174"/>
      <c r="C5" s="174"/>
    </row>
    <row r="6" spans="1:3" x14ac:dyDescent="0.35">
      <c r="A6" s="174"/>
      <c r="B6" s="174"/>
      <c r="C6" s="174"/>
    </row>
    <row r="7" spans="1:3" x14ac:dyDescent="0.35">
      <c r="A7" s="174"/>
      <c r="B7" s="174"/>
      <c r="C7" s="174"/>
    </row>
    <row r="8" spans="1:3" x14ac:dyDescent="0.35">
      <c r="A8" s="174"/>
      <c r="B8" s="174"/>
      <c r="C8" s="174"/>
    </row>
    <row r="9" spans="1:3" x14ac:dyDescent="0.35">
      <c r="A9" s="174"/>
      <c r="B9" s="174"/>
      <c r="C9" s="174"/>
    </row>
    <row r="10" spans="1:3" ht="8.25" customHeight="1" x14ac:dyDescent="0.35">
      <c r="A10" s="174"/>
      <c r="B10" s="174"/>
      <c r="C10" s="174"/>
    </row>
    <row r="11" spans="1:3" x14ac:dyDescent="0.35">
      <c r="A11" s="174"/>
      <c r="B11" s="174"/>
      <c r="C11" s="174"/>
    </row>
    <row r="12" spans="1:3" x14ac:dyDescent="0.35">
      <c r="A12" s="174"/>
      <c r="B12" s="174"/>
      <c r="C12" s="174"/>
    </row>
    <row r="13" spans="1:3" x14ac:dyDescent="0.35">
      <c r="A13" s="174"/>
      <c r="B13" s="174"/>
      <c r="C13" s="174"/>
    </row>
    <row r="14" spans="1:3" ht="37.5" customHeight="1" x14ac:dyDescent="0.35">
      <c r="A14" s="174"/>
      <c r="B14" s="174"/>
      <c r="C14" s="174"/>
    </row>
    <row r="15" spans="1:3" x14ac:dyDescent="0.35">
      <c r="A15" s="110"/>
      <c r="B15" s="110"/>
      <c r="C15" s="110"/>
    </row>
    <row r="16" spans="1:3" x14ac:dyDescent="0.35">
      <c r="A16" s="110"/>
      <c r="B16" s="110"/>
      <c r="C16" s="110"/>
    </row>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sheetData>
  <sheetProtection algorithmName="SHA-512" hashValue="aj5fASTRdurJDhqHFOMJirrEqh8EdhlUEGpLxNmuMlQ6bDMi/9Cbkgcw9n2ElcFOc0mBgD8KB8KMEyS36PEnkA==" saltValue="IXLwsKJZZ8KuIUoMTwajyA==" spinCount="100000" sheet="1" objects="1" scenarios="1"/>
  <mergeCells count="1">
    <mergeCell ref="A4:C1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28D7-D595-464B-A57C-EBFF21259E10}">
  <sheetPr codeName="Sheet9"/>
  <dimension ref="A1:B3"/>
  <sheetViews>
    <sheetView workbookViewId="0">
      <selection activeCell="G2" sqref="G2"/>
    </sheetView>
  </sheetViews>
  <sheetFormatPr defaultRowHeight="15.5" x14ac:dyDescent="0.35"/>
  <sheetData>
    <row r="1" spans="1:2" x14ac:dyDescent="0.35">
      <c r="A1" t="s">
        <v>44</v>
      </c>
      <c r="B1">
        <v>0</v>
      </c>
    </row>
    <row r="2" spans="1:2" x14ac:dyDescent="0.35">
      <c r="A2" t="s">
        <v>46</v>
      </c>
      <c r="B2">
        <v>1</v>
      </c>
    </row>
    <row r="3" spans="1:2" x14ac:dyDescent="0.35">
      <c r="A3" t="s">
        <v>40</v>
      </c>
      <c r="B3">
        <v>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aae421-ba6a-4289-9e6c-7ee7a2dbf9d6" xsi:nil="true"/>
    <Pending_x0020_Approvers xmlns="7630c857-89a4-49ec-b275-7296a543a0f1" xsi:nil="true"/>
    <Approval_x0020_Status xmlns="7630c857-89a4-49ec-b275-7296a543a0f1" xsi:nil="true"/>
    <lcf76f155ced4ddcb4097134ff3c332f xmlns="7630c857-89a4-49ec-b275-7296a543a0f1">
      <Terms xmlns="http://schemas.microsoft.com/office/infopath/2007/PartnerControls"/>
    </lcf76f155ced4ddcb4097134ff3c332f>
    <Approval_x0020_Comments xmlns="7630c857-89a4-49ec-b275-7296a543a0f1" xsi:nil="true"/>
  </documentManagement>
</p:properti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01b9676a-acfc-4ccc-b979-19840e3fd12b"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D817A24BD955D43A8CF5C9A07CAD283" ma:contentTypeVersion="21" ma:contentTypeDescription="Create a new document." ma:contentTypeScope="" ma:versionID="f10b0421bd974d7eb3c46b8b6d6a100d">
  <xsd:schema xmlns:xsd="http://www.w3.org/2001/XMLSchema" xmlns:xs="http://www.w3.org/2001/XMLSchema" xmlns:p="http://schemas.microsoft.com/office/2006/metadata/properties" xmlns:ns2="fdaae421-ba6a-4289-9e6c-7ee7a2dbf9d6" xmlns:ns3="7630c857-89a4-49ec-b275-7296a543a0f1" xmlns:ns4="bcd15a68-83e8-4476-a66a-25d1b945c5ca" targetNamespace="http://schemas.microsoft.com/office/2006/metadata/properties" ma:root="true" ma:fieldsID="475893760a76e0f077bb66032e0b0ad1" ns2:_="" ns3:_="" ns4:_="">
    <xsd:import namespace="fdaae421-ba6a-4289-9e6c-7ee7a2dbf9d6"/>
    <xsd:import namespace="7630c857-89a4-49ec-b275-7296a543a0f1"/>
    <xsd:import namespace="bcd15a68-83e8-4476-a66a-25d1b945c5ca"/>
    <xsd:element name="properties">
      <xsd:complexType>
        <xsd:sequence>
          <xsd:element name="documentManagement">
            <xsd:complexType>
              <xsd:all>
                <xsd:element ref="ns2:_dlc_DocId" minOccurs="0"/>
                <xsd:element ref="ns2:_dlc_DocIdUrl" minOccurs="0"/>
                <xsd:element ref="ns2:_dlc_DocIdPersistId" minOccurs="0"/>
                <xsd:element ref="ns3:Approval_x0020_Comments" minOccurs="0"/>
                <xsd:element ref="ns3:Approval_x0020_Statu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Pending_x0020_Approver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9a3393ac-8a75-4dc5-8fd2-9d02b18b3eca}" ma:internalName="TaxCatchAll" ma:showField="CatchAllData" ma:web="bcd15a68-83e8-4476-a66a-25d1b945c5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30c857-89a4-49ec-b275-7296a543a0f1" elementFormDefault="qualified">
    <xsd:import namespace="http://schemas.microsoft.com/office/2006/documentManagement/types"/>
    <xsd:import namespace="http://schemas.microsoft.com/office/infopath/2007/PartnerControls"/>
    <xsd:element name="Approval_x0020_Comments" ma:index="11" nillable="true" ma:displayName="Approval Comments" ma:internalName="Approval_x0020_Comments">
      <xsd:simpleType>
        <xsd:restriction base="dms:Note"/>
      </xsd:simpleType>
    </xsd:element>
    <xsd:element name="Approval_x0020_Status" ma:index="12" nillable="true" ma:displayName="Approval Status" ma:internalName="Approval_x0020_Statu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Pending_x0020_Approvers" ma:index="25" nillable="true" ma:displayName="Pending Approvers" ma:internalName="Pending_x0020_Approvers">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1b9676a-acfc-4ccc-b979-19840e3fd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15a68-83e8-4476-a66a-25d1b945c5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ADC522-C916-42BF-B9DB-B344F3298C49}">
  <ds:schemaRefs>
    <ds:schemaRef ds:uri="http://purl.org/dc/dcmitype/"/>
    <ds:schemaRef ds:uri="http://purl.org/dc/terms/"/>
    <ds:schemaRef ds:uri="http://schemas.microsoft.com/office/2006/metadata/properties"/>
    <ds:schemaRef ds:uri="http://schemas.microsoft.com/office/2006/documentManagement/types"/>
    <ds:schemaRef ds:uri="fdaae421-ba6a-4289-9e6c-7ee7a2dbf9d6"/>
    <ds:schemaRef ds:uri="http://www.w3.org/XML/1998/namespace"/>
    <ds:schemaRef ds:uri="http://schemas.openxmlformats.org/package/2006/metadata/core-properties"/>
    <ds:schemaRef ds:uri="http://schemas.microsoft.com/office/infopath/2007/PartnerControls"/>
    <ds:schemaRef ds:uri="bcd15a68-83e8-4476-a66a-25d1b945c5ca"/>
    <ds:schemaRef ds:uri="7630c857-89a4-49ec-b275-7296a543a0f1"/>
    <ds:schemaRef ds:uri="http://purl.org/dc/elements/1.1/"/>
  </ds:schemaRefs>
</ds:datastoreItem>
</file>

<file path=customXml/itemProps2.xml><?xml version="1.0" encoding="utf-8"?>
<ds:datastoreItem xmlns:ds="http://schemas.openxmlformats.org/officeDocument/2006/customXml" ds:itemID="{DC00E80E-494A-4EEC-9E15-6EA9AF615E88}">
  <ds:schemaRefs>
    <ds:schemaRef ds:uri="http://schemas.microsoft.com/sharepoint/events"/>
  </ds:schemaRefs>
</ds:datastoreItem>
</file>

<file path=customXml/itemProps3.xml><?xml version="1.0" encoding="utf-8"?>
<ds:datastoreItem xmlns:ds="http://schemas.openxmlformats.org/officeDocument/2006/customXml" ds:itemID="{8DF4F04B-8C5A-466A-B07C-62DF37A00863}">
  <ds:schemaRefs>
    <ds:schemaRef ds:uri="Microsoft.SharePoint.Taxonomy.ContentTypeSync"/>
  </ds:schemaRefs>
</ds:datastoreItem>
</file>

<file path=customXml/itemProps4.xml><?xml version="1.0" encoding="utf-8"?>
<ds:datastoreItem xmlns:ds="http://schemas.openxmlformats.org/officeDocument/2006/customXml" ds:itemID="{D46FCFE2-9131-4A39-8DD2-4B69DB141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7630c857-89a4-49ec-b275-7296a543a0f1"/>
    <ds:schemaRef ds:uri="bcd15a68-83e8-4476-a66a-25d1b945c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21C276F-66A9-46BA-88A0-414924AB3CF1}">
  <ds:schemaRefs>
    <ds:schemaRef ds:uri="http://schemas.microsoft.com/sharepoint/v3/contenttype/forms"/>
  </ds:schemaRefs>
</ds:datastoreItem>
</file>

<file path=docMetadata/LabelInfo.xml><?xml version="1.0" encoding="utf-8"?>
<clbl:labelList xmlns:clbl="http://schemas.microsoft.com/office/2020/mipLabelMetadata">
  <clbl:label id="{605a0329-305a-41bc-9d37-80e802f4ab53}" enabled="0" method="" siteId="{605a0329-305a-41bc-9d37-80e802f4ab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Introduction</vt:lpstr>
      <vt:lpstr>Prevention</vt:lpstr>
      <vt:lpstr>Detection and response</vt:lpstr>
      <vt:lpstr>Dashboard</vt:lpstr>
      <vt:lpstr>Priority areas</vt:lpstr>
      <vt:lpstr>FCCS structure</vt:lpstr>
      <vt:lpstr>Data</vt:lpstr>
      <vt:lpstr>Copyright</vt:lpstr>
      <vt:lpstr>Drop down</vt:lpstr>
      <vt:lpstr>Dashboard!Print_Area</vt:lpstr>
      <vt:lpstr>'Priority areas'!Print_Area</vt:lpstr>
      <vt:lpstr>'Priority areas'!Print_Titles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Fraud and corruption self-assessment tool</dc:title>
  <dc:subject/>
  <dc:creator/>
  <cp:keywords/>
  <dc:description/>
  <cp:lastModifiedBy/>
  <cp:revision>1</cp:revision>
  <dcterms:created xsi:type="dcterms:W3CDTF">2023-11-13T23:31:44Z</dcterms:created>
  <dcterms:modified xsi:type="dcterms:W3CDTF">2023-11-15T23:51:21Z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0x010100FD817A24BD955D43A8CF5C9A07CAD283</vt:lpwstr>
  </property>
  <property fmtid="{D5CDD505-2E9C-101B-9397-08002B2CF9AE}" pid="3" name="MediaServiceImageTags">
    <vt:lpwstr/>
  </property>
</Properties>
</file>